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8_{26D68DA2-7B7C-4435-A30C-E8347C1CBB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6" i="3" l="1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0" i="3"/>
  <c r="J19" i="3"/>
  <c r="J18" i="3"/>
  <c r="J17" i="3"/>
  <c r="J16" i="3"/>
  <c r="J15" i="3"/>
  <c r="J14" i="3"/>
  <c r="J13" i="3"/>
  <c r="J12" i="3"/>
  <c r="J11" i="3"/>
  <c r="J10" i="3"/>
  <c r="J9" i="3"/>
  <c r="I67" i="3"/>
  <c r="M66" i="3"/>
  <c r="M65" i="3"/>
  <c r="M34" i="3"/>
  <c r="H67" i="3"/>
  <c r="G67" i="3"/>
  <c r="F67" i="3"/>
  <c r="I49" i="3"/>
  <c r="M49" i="3" s="1"/>
  <c r="I48" i="3"/>
  <c r="M48" i="3"/>
  <c r="I47" i="3" l="1"/>
  <c r="I35" i="3"/>
  <c r="I51" i="3"/>
  <c r="I42" i="3"/>
  <c r="I39" i="3"/>
  <c r="I63" i="3" l="1"/>
  <c r="I66" i="3"/>
  <c r="M51" i="3"/>
  <c r="M47" i="3"/>
  <c r="M42" i="3"/>
  <c r="M39" i="3"/>
  <c r="I36" i="3"/>
  <c r="M35" i="3"/>
  <c r="I44" i="3"/>
  <c r="I56" i="3"/>
  <c r="I64" i="3"/>
  <c r="M64" i="3" s="1"/>
  <c r="I62" i="3"/>
  <c r="I52" i="3"/>
  <c r="I40" i="3"/>
  <c r="I26" i="3"/>
  <c r="I30" i="3"/>
  <c r="I23" i="3"/>
  <c r="I27" i="3"/>
  <c r="I31" i="3"/>
  <c r="I34" i="3"/>
  <c r="I38" i="3"/>
  <c r="I46" i="3"/>
  <c r="I50" i="3"/>
  <c r="M50" i="3" s="1"/>
  <c r="I54" i="3"/>
  <c r="I9" i="3"/>
  <c r="M9" i="3" s="1"/>
  <c r="I10" i="3"/>
  <c r="M10" i="3" s="1"/>
  <c r="I17" i="3"/>
  <c r="I19" i="3"/>
  <c r="I24" i="3"/>
  <c r="I28" i="3"/>
  <c r="I32" i="3"/>
  <c r="M32" i="3" s="1"/>
  <c r="I33" i="3"/>
  <c r="M33" i="3" s="1"/>
  <c r="I37" i="3"/>
  <c r="I41" i="3"/>
  <c r="I43" i="3"/>
  <c r="I45" i="3"/>
  <c r="I53" i="3"/>
  <c r="I12" i="3"/>
  <c r="I14" i="3"/>
  <c r="I16" i="3"/>
  <c r="I18" i="3"/>
  <c r="I20" i="3"/>
  <c r="I22" i="3"/>
  <c r="I25" i="3"/>
  <c r="I29" i="3"/>
  <c r="I58" i="3" l="1"/>
  <c r="M62" i="3"/>
  <c r="M54" i="3"/>
  <c r="M56" i="3"/>
  <c r="M52" i="3"/>
  <c r="M53" i="3"/>
  <c r="M45" i="3"/>
  <c r="M46" i="3"/>
  <c r="M44" i="3"/>
  <c r="M43" i="3"/>
  <c r="M40" i="3"/>
  <c r="M41" i="3"/>
  <c r="M38" i="3"/>
  <c r="M37" i="3"/>
  <c r="M36" i="3"/>
  <c r="M30" i="3"/>
  <c r="M31" i="3"/>
  <c r="M29" i="3"/>
  <c r="M28" i="3"/>
  <c r="M27" i="3"/>
  <c r="M24" i="3"/>
  <c r="M25" i="3"/>
  <c r="M26" i="3"/>
  <c r="M23" i="3"/>
  <c r="M22" i="3"/>
  <c r="M18" i="3"/>
  <c r="M19" i="3"/>
  <c r="M20" i="3"/>
  <c r="M16" i="3"/>
  <c r="M17" i="3"/>
  <c r="M14" i="3"/>
  <c r="M12" i="3"/>
  <c r="I55" i="3"/>
  <c r="I57" i="3"/>
  <c r="I60" i="3"/>
  <c r="I59" i="3"/>
  <c r="M63" i="3"/>
  <c r="I61" i="3"/>
  <c r="M61" i="3" s="1"/>
  <c r="I65" i="3"/>
  <c r="I11" i="3"/>
  <c r="M11" i="3" s="1"/>
  <c r="I15" i="3"/>
  <c r="J21" i="3"/>
  <c r="I21" i="3"/>
  <c r="I13" i="3"/>
  <c r="M58" i="3" l="1"/>
  <c r="M60" i="3"/>
  <c r="M59" i="3"/>
  <c r="M57" i="3"/>
  <c r="M55" i="3"/>
  <c r="M21" i="3"/>
  <c r="M15" i="3"/>
  <c r="M13" i="3"/>
  <c r="J67" i="3"/>
  <c r="M67" i="3" l="1"/>
  <c r="K67" i="3"/>
</calcChain>
</file>

<file path=xl/sharedStrings.xml><?xml version="1.0" encoding="utf-8"?>
<sst xmlns="http://schemas.openxmlformats.org/spreadsheetml/2006/main" count="268" uniqueCount="101">
  <si>
    <t>Средняя</t>
  </si>
  <si>
    <t>Коммерческое предложение № 1</t>
  </si>
  <si>
    <t>Коммерческое предложение № 2</t>
  </si>
  <si>
    <t>Коммерческое предложение № 3</t>
  </si>
  <si>
    <t>Однородный</t>
  </si>
  <si>
    <t>Среднее квадратичное отклонение (Q)</t>
  </si>
  <si>
    <t>Коэффицент вариации (V)</t>
  </si>
  <si>
    <t>Однородность (V&lt;33%)/неоднородность значений выявленных цен (V&gt;33%)</t>
  </si>
  <si>
    <t>Ф.И.О. и должность лица, получившего указанные сведения:</t>
  </si>
  <si>
    <t xml:space="preserve">Начальная (максимальная) цена договора </t>
  </si>
  <si>
    <t>Таблица расчета начальной (максимальной) цены договора</t>
  </si>
  <si>
    <t>Наименование услуги</t>
  </si>
  <si>
    <t>Единица тарифа</t>
  </si>
  <si>
    <t>Единичные цены (тарифы)</t>
  </si>
  <si>
    <t>Источники информации</t>
  </si>
  <si>
    <t>в соответствии с Техническим заданием</t>
  </si>
  <si>
    <t>№1</t>
  </si>
  <si>
    <t>№2</t>
  </si>
  <si>
    <t>№3</t>
  </si>
  <si>
    <t>Количество</t>
  </si>
  <si>
    <t>Итого начальная (максимальная) цена</t>
  </si>
  <si>
    <t>Подпись___________________/_________________/</t>
  </si>
  <si>
    <t>Дата составления таблицы __________________________</t>
  </si>
  <si>
    <t xml:space="preserve">Ведущий (не менее 6 часов, с опытом работы на спортивных и массовых мероприятий не менее 1 года). </t>
  </si>
  <si>
    <t xml:space="preserve">Ди-джей (не менее 6 часов, с опытом работы на спортивных и массовых мероприятиях не менее 1 года). </t>
  </si>
  <si>
    <t>Аниматор в костюме ростовой куклы (с опытом работы на спортивных и массовых мероприятиях не менее 1 года, интерактивная и развлекательная программы для участников мероприятия). Костюм ростовой куклы и программа выступления по согласованию с Заказчиком.</t>
  </si>
  <si>
    <t xml:space="preserve">Предоставление комплекта звукового оборудования мощностью не менее 10 кВт. Все оборудование должно быть совместимым и соответствовать концепции звукового оформления и месту проведения мероприятия. </t>
  </si>
  <si>
    <t>Сценическая конструкция с крышей и боковыми порталами (общий размер конструкции: 10х4 м.; подиум: размер 6х4 м.; конструкция для крепления баннера задника - 1 шт.). Цвет тента снаружи и внутри согласовывается с Заказчиком.</t>
  </si>
  <si>
    <t xml:space="preserve">Шатер (тип: шатер пагода; форма: квадрат; площадь: 25 кв.м.; длина: 5 м.; ширина: 5 м.; напольное покрытие: брус/фанера). </t>
  </si>
  <si>
    <t>Модуль "Сгибание разгибание рук в упоре лежа"</t>
  </si>
  <si>
    <t xml:space="preserve">Модуль "Наклон вперед из положения стоя с прямыми ногами на гимнастической скамье" </t>
  </si>
  <si>
    <t>Модуль "Подъем туловища из положения лежа на спине"</t>
  </si>
  <si>
    <t>Модуль "Подтягивания из виса на высокой перекладине"</t>
  </si>
  <si>
    <t xml:space="preserve">Модуль "Рывок гири" </t>
  </si>
  <si>
    <t>Модуль "Прыжок в длину с места"</t>
  </si>
  <si>
    <t>Интерактивная площадка "Тир пневматический"</t>
  </si>
  <si>
    <t xml:space="preserve">Стол </t>
  </si>
  <si>
    <t xml:space="preserve">Стул </t>
  </si>
  <si>
    <t>Плазменная панель (диагональ не менее 50 дюймов (127 см.))</t>
  </si>
  <si>
    <t xml:space="preserve">Мобильная напольная стойка для плазменной панели </t>
  </si>
  <si>
    <t xml:space="preserve">Ноутбук </t>
  </si>
  <si>
    <t xml:space="preserve">Принтер </t>
  </si>
  <si>
    <t xml:space="preserve">Надувная конструкция "Арка СТАРТ" (размер: ширина не менее 12 м., высота не менее 4 м.). </t>
  </si>
  <si>
    <t xml:space="preserve">Надувная конструкция "Арка ФИНИШ" (размер: ширина не менее 12 м., высота не менее 4 м.). </t>
  </si>
  <si>
    <t>Стойка для установки заградительной сетки</t>
  </si>
  <si>
    <t>Предоставление комплекта мобильной электронной системы учета результатов выполнения испытаний комплекса ГТО (100-бальная система) подготовка системы к работе в соответствии с концепцией мероприятия, расчитанная на не менее 500 участников.</t>
  </si>
  <si>
    <t>Звукорежиссер (не менее 8 часов, с опытом работы на спортивных и массовых мероприятиях не менее 1 года).</t>
  </si>
  <si>
    <t>Техник по сопровождению, установке и  настройке оборудования (техник по орг. и иному оборудованию и инвентарю (обеспечение контроля за бесперебойной работой оборудования, помощь в работе с ним, обеспечение оперативного решения проблем в работе техники).</t>
  </si>
  <si>
    <t>Разработка дизайн макетов полиграфической и широкоформатной продукции.</t>
  </si>
  <si>
    <t>Флагшток Виндер "Парус", флаг с нанесением (высота: не менее 3,7 м.; флаг: размер 90х330 см.). Эскиз по согласованию с Заказчиком.</t>
  </si>
  <si>
    <t xml:space="preserve">Навигационный указатель напольный на подставке (высота стойки: 1,8-2 м.). </t>
  </si>
  <si>
    <t>Таблички для навигационных указателей (размер: не менее 80х50 см.). Эскиз по согласованию с Заказчиком.</t>
  </si>
  <si>
    <t>Конструкция пресс-волл, размером 6х3 м., усиленная мобильная сборная конструкция из связок хромированных труб.</t>
  </si>
  <si>
    <t>Конструкция пресс-волл, размером 3х2,5 м., мобильная сборная конструкция из связок хромированных труб.</t>
  </si>
  <si>
    <t>Баннер для пресс-вола, размером 3х2,5 м. Эскиз по согласованию с Заказчиком.</t>
  </si>
  <si>
    <t>Баннер для пресс-вола, размером 6х3 м. Эскиз по согласованию с Заказчиком.</t>
  </si>
  <si>
    <t>Баннер тематический, размером 6х1 м. Эскиз по согласованию с Заказчиком.</t>
  </si>
  <si>
    <t>Баннер сценический - "задник для сцены", размером 6х3 м. Эскиз по согласованию с Заказчиком.</t>
  </si>
  <si>
    <t>Баннер сценический - "юбка для сцены", размером 15х1 м. Эскиз по согласованию с Заказчиком.</t>
  </si>
  <si>
    <t>Баннер сценический - "портал", размером 3х1 м. Эскиз по согласованию с Заказчиком.</t>
  </si>
  <si>
    <t>Арт-объект объемные несветовые буквы "Г Т О". Макет и эскиз по согласованию с Заказчиком.</t>
  </si>
  <si>
    <t>Услуги по монтажу/демонтажу широкоформатной продукции.</t>
  </si>
  <si>
    <t>Услуги по монтажу/демонтажу оборудования, конструкций.</t>
  </si>
  <si>
    <t xml:space="preserve">Организация и обеспечение работы судейской группы, аккредитация участников мероприятия (квалифицированные судья не ниже первой категории). </t>
  </si>
  <si>
    <t>Обеспечение канцелярскими товарами (1 комплект).</t>
  </si>
  <si>
    <t>Нагрудный майка-номер с нанесением (размер: не менее 50х60 см.). Эскиз по согласованию с Заказчиком.</t>
  </si>
  <si>
    <t>Шильд на кубок. Дизайн по согласованию с Заказчиком.</t>
  </si>
  <si>
    <t>Грамота (размер: 210х297 мм. (формат А4)). Эскиз по согласованию с Заказчиком.</t>
  </si>
  <si>
    <t>Ручка с нанесением. Эскиз по согласованию с Заказчиком.</t>
  </si>
  <si>
    <t>Силиконовый SLAP-браслет с нанесением. Эскиз по согласованию с Заказчиком.</t>
  </si>
  <si>
    <t xml:space="preserve">Портативная колонка </t>
  </si>
  <si>
    <t xml:space="preserve">Внешний аккумулятор </t>
  </si>
  <si>
    <t xml:space="preserve">Наушники </t>
  </si>
  <si>
    <t>Репортажная фотосъемка мероприятия, фотограф (1 чел., не менее 6 часов), с опытом работы на спортивных и массовых мероприятиях не менее года.</t>
  </si>
  <si>
    <t xml:space="preserve">Организация и обеспечение работы полевой кухни. </t>
  </si>
  <si>
    <t>Ветровка с нанесением. Эскиз и размерный ряд по согласованию с Заказчиком.</t>
  </si>
  <si>
    <t>Шапка с нанесением. Эскиз по согласованию с Заказчиком.</t>
  </si>
  <si>
    <t>Предоставление мобильных туалетных кабин, обслуживание туалетных кабин во время проведения мероприятия (клининг).</t>
  </si>
  <si>
    <t>Автотранспорт для перевозки, инвентаря, оборудования и материалов с услугой погрузки/разгрузки.</t>
  </si>
  <si>
    <t>усл/чел</t>
  </si>
  <si>
    <t>1/1</t>
  </si>
  <si>
    <t>чел/час</t>
  </si>
  <si>
    <t>1/6</t>
  </si>
  <si>
    <t>усл.</t>
  </si>
  <si>
    <t>шт.</t>
  </si>
  <si>
    <t>компл.</t>
  </si>
  <si>
    <t>4</t>
  </si>
  <si>
    <t>м.</t>
  </si>
  <si>
    <t>100</t>
  </si>
  <si>
    <t>1/500</t>
  </si>
  <si>
    <t>1/45</t>
  </si>
  <si>
    <t>1</t>
  </si>
  <si>
    <t>усл/порц</t>
  </si>
  <si>
    <t>усл/шт.</t>
  </si>
  <si>
    <t>усл/час</t>
  </si>
  <si>
    <t>5/8</t>
  </si>
  <si>
    <t>Оказание комплекса услуг по организации и проведению мероприятия "Зимний фестиваль Всероссийского физкультурно-спортивного комплекса "Готов к труду и обороне" (ГТО) Московской области</t>
  </si>
  <si>
    <t>Основные характеристики</t>
  </si>
  <si>
    <t>Полимерное цветное ограждение (сетка) для лыжной трассы</t>
  </si>
  <si>
    <t>2/12</t>
  </si>
  <si>
    <t xml:space="preserve">Дежурство врачебной общепрофильной выездная бригады скорой медицинской помощи. Медицинский персонал должен иметь действующие сертификаты.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</si>
</sst>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2" fontId="2" fillId="0" borderId="7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17" xfId="0" applyFont="1" applyFill="1" applyBorder="1" applyAlignment="1">
      <alignment wrapText="1"/>
    </xf>
    <xf numFmtId="0" fontId="5" fillId="0" borderId="18" xfId="0" applyFont="1" applyFill="1" applyBorder="1" applyAlignment="1">
      <alignment wrapText="1"/>
    </xf>
    <xf numFmtId="0" fontId="5" fillId="0" borderId="19" xfId="0" applyFont="1" applyFill="1" applyBorder="1" applyAlignment="1">
      <alignment wrapText="1"/>
    </xf>
    <xf numFmtId="0" fontId="5" fillId="0" borderId="15" xfId="0" applyFont="1" applyFill="1" applyBorder="1" applyAlignment="1">
      <alignment wrapText="1"/>
    </xf>
    <xf numFmtId="0" fontId="5" fillId="0" borderId="16" xfId="0" applyFont="1" applyFill="1" applyBorder="1" applyAlignment="1">
      <alignment wrapText="1"/>
    </xf>
    <xf numFmtId="0" fontId="5" fillId="0" borderId="20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5" fillId="0" borderId="8" xfId="0" applyFont="1" applyFill="1" applyBorder="1" applyAlignment="1">
      <alignment wrapText="1"/>
    </xf>
    <xf numFmtId="1" fontId="2" fillId="0" borderId="1" xfId="0" applyNumberFormat="1" applyFont="1" applyFill="1" applyBorder="1" applyAlignment="1">
      <alignment vertical="center" wrapText="1"/>
    </xf>
    <xf numFmtId="1" fontId="5" fillId="0" borderId="18" xfId="0" applyNumberFormat="1" applyFont="1" applyFill="1" applyBorder="1" applyAlignment="1">
      <alignment wrapText="1"/>
    </xf>
    <xf numFmtId="1" fontId="5" fillId="0" borderId="16" xfId="0" applyNumberFormat="1" applyFont="1" applyFill="1" applyBorder="1" applyAlignment="1">
      <alignment wrapText="1"/>
    </xf>
    <xf numFmtId="1" fontId="5" fillId="0" borderId="3" xfId="0" applyNumberFormat="1" applyFont="1" applyFill="1" applyBorder="1" applyAlignment="1">
      <alignment wrapText="1"/>
    </xf>
    <xf numFmtId="0" fontId="4" fillId="0" borderId="3" xfId="0" applyFont="1" applyFill="1" applyBorder="1" applyAlignment="1"/>
    <xf numFmtId="4" fontId="3" fillId="0" borderId="1" xfId="0" applyNumberFormat="1" applyFont="1" applyFill="1" applyBorder="1" applyAlignment="1">
      <alignment horizontal="center" wrapText="1"/>
    </xf>
    <xf numFmtId="0" fontId="2" fillId="0" borderId="0" xfId="0" applyFont="1" applyFill="1" applyBorder="1"/>
    <xf numFmtId="0" fontId="5" fillId="0" borderId="0" xfId="0" applyFont="1" applyFill="1" applyBorder="1"/>
    <xf numFmtId="0" fontId="5" fillId="0" borderId="11" xfId="0" applyFont="1" applyFill="1" applyBorder="1"/>
    <xf numFmtId="0" fontId="6" fillId="0" borderId="1" xfId="0" applyFont="1" applyFill="1" applyBorder="1" applyAlignment="1">
      <alignment horizontal="left" wrapText="1"/>
    </xf>
    <xf numFmtId="4" fontId="5" fillId="0" borderId="0" xfId="0" applyNumberFormat="1" applyFont="1" applyFill="1" applyBorder="1"/>
    <xf numFmtId="4" fontId="5" fillId="0" borderId="3" xfId="0" applyNumberFormat="1" applyFont="1" applyFill="1" applyBorder="1" applyAlignment="1">
      <alignment wrapText="1"/>
    </xf>
    <xf numFmtId="4" fontId="5" fillId="0" borderId="18" xfId="0" applyNumberFormat="1" applyFont="1" applyFill="1" applyBorder="1" applyAlignment="1">
      <alignment wrapText="1"/>
    </xf>
    <xf numFmtId="4" fontId="5" fillId="0" borderId="16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 wrapText="1"/>
    </xf>
    <xf numFmtId="0" fontId="4" fillId="0" borderId="2" xfId="0" applyFont="1" applyFill="1" applyBorder="1" applyAlignment="1"/>
    <xf numFmtId="1" fontId="4" fillId="0" borderId="3" xfId="0" applyNumberFormat="1" applyFont="1" applyFill="1" applyBorder="1" applyAlignment="1"/>
    <xf numFmtId="0" fontId="4" fillId="0" borderId="8" xfId="0" applyFont="1" applyFill="1" applyBorder="1" applyAlignment="1"/>
    <xf numFmtId="49" fontId="6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justify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horizontal="center" wrapText="1"/>
    </xf>
    <xf numFmtId="1" fontId="2" fillId="0" borderId="0" xfId="0" applyNumberFormat="1" applyFont="1" applyFill="1" applyBorder="1"/>
    <xf numFmtId="4" fontId="2" fillId="0" borderId="0" xfId="0" applyNumberFormat="1" applyFont="1" applyFill="1" applyBorder="1"/>
    <xf numFmtId="0" fontId="2" fillId="0" borderId="9" xfId="0" applyFont="1" applyFill="1" applyBorder="1"/>
    <xf numFmtId="1" fontId="5" fillId="0" borderId="0" xfId="0" applyNumberFormat="1" applyFont="1" applyFill="1" applyBorder="1"/>
    <xf numFmtId="0" fontId="5" fillId="0" borderId="9" xfId="0" applyFont="1" applyFill="1" applyBorder="1"/>
    <xf numFmtId="0" fontId="2" fillId="0" borderId="6" xfId="0" applyFont="1" applyFill="1" applyBorder="1"/>
    <xf numFmtId="0" fontId="2" fillId="0" borderId="10" xfId="0" applyFont="1" applyFill="1" applyBorder="1" applyAlignment="1"/>
    <xf numFmtId="1" fontId="5" fillId="0" borderId="11" xfId="0" applyNumberFormat="1" applyFont="1" applyFill="1" applyBorder="1"/>
    <xf numFmtId="4" fontId="5" fillId="0" borderId="11" xfId="0" applyNumberFormat="1" applyFont="1" applyFill="1" applyBorder="1"/>
    <xf numFmtId="0" fontId="5" fillId="0" borderId="12" xfId="0" applyFont="1" applyFill="1" applyBorder="1"/>
    <xf numFmtId="0" fontId="2" fillId="0" borderId="0" xfId="0" applyFont="1" applyFill="1"/>
    <xf numFmtId="1" fontId="5" fillId="0" borderId="0" xfId="0" applyNumberFormat="1" applyFont="1" applyFill="1"/>
    <xf numFmtId="4" fontId="5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2" fontId="3" fillId="0" borderId="11" xfId="0" applyNumberFormat="1" applyFont="1" applyFill="1" applyBorder="1" applyAlignment="1">
      <alignment horizontal="center" vertical="top" wrapText="1"/>
    </xf>
    <xf numFmtId="0" fontId="2" fillId="0" borderId="21" xfId="0" applyFont="1" applyFill="1" applyBorder="1" applyAlignment="1">
      <alignment horizontal="center" vertical="center"/>
    </xf>
    <xf numFmtId="0" fontId="0" fillId="0" borderId="22" xfId="0" applyFill="1" applyBorder="1"/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Alignment="1">
      <alignment horizontal="center" vertical="center" wrapText="1"/>
    </xf>
    <xf numFmtId="4" fontId="2" fillId="0" borderId="14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Alignment="1">
      <alignment horizontal="center" vertical="center" wrapText="1"/>
    </xf>
    <xf numFmtId="4" fontId="2" fillId="0" borderId="16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0"/>
  <sheetViews>
    <sheetView tabSelected="1" zoomScale="72" zoomScaleNormal="72" workbookViewId="0">
      <selection activeCell="A3" sqref="A3:M3"/>
    </sheetView>
  </sheetViews>
  <sheetFormatPr defaultColWidth="9.140625" defaultRowHeight="18.75" x14ac:dyDescent="0.3"/>
  <cols>
    <col min="1" max="1" width="4.28515625" style="7" customWidth="1"/>
    <col min="2" max="2" width="54.42578125" style="7" customWidth="1"/>
    <col min="3" max="3" width="22.140625" style="7" customWidth="1"/>
    <col min="4" max="4" width="10.5703125" style="7" customWidth="1"/>
    <col min="5" max="5" width="10.85546875" style="70" customWidth="1"/>
    <col min="6" max="7" width="19" style="7" customWidth="1"/>
    <col min="8" max="8" width="19" style="71" customWidth="1"/>
    <col min="9" max="12" width="19.5703125" style="7" customWidth="1"/>
    <col min="13" max="13" width="24.42578125" style="7" customWidth="1"/>
    <col min="14" max="16384" width="9.140625" style="7"/>
  </cols>
  <sheetData>
    <row r="1" spans="1:13" ht="22.5" customHeight="1" x14ac:dyDescent="0.3">
      <c r="A1" s="32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39.6" customHeight="1" x14ac:dyDescent="0.3">
      <c r="A2" s="32"/>
      <c r="B2" s="82" t="s">
        <v>10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3" ht="39" customHeight="1" thickBot="1" x14ac:dyDescent="0.35">
      <c r="A3" s="83" t="s">
        <v>96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3" ht="47.25" customHeight="1" x14ac:dyDescent="0.3">
      <c r="A4" s="84"/>
      <c r="B4" s="75" t="s">
        <v>11</v>
      </c>
      <c r="C4" s="75" t="s">
        <v>97</v>
      </c>
      <c r="D4" s="75" t="s">
        <v>12</v>
      </c>
      <c r="E4" s="86" t="s">
        <v>19</v>
      </c>
      <c r="F4" s="88" t="s">
        <v>13</v>
      </c>
      <c r="G4" s="89"/>
      <c r="H4" s="89"/>
      <c r="I4" s="75" t="s">
        <v>0</v>
      </c>
      <c r="J4" s="75" t="s">
        <v>5</v>
      </c>
      <c r="K4" s="75" t="s">
        <v>6</v>
      </c>
      <c r="L4" s="75" t="s">
        <v>7</v>
      </c>
      <c r="M4" s="92" t="s">
        <v>9</v>
      </c>
    </row>
    <row r="5" spans="1:13" ht="72" customHeight="1" x14ac:dyDescent="0.3">
      <c r="A5" s="85"/>
      <c r="B5" s="76"/>
      <c r="C5" s="76"/>
      <c r="D5" s="76"/>
      <c r="E5" s="87"/>
      <c r="F5" s="90"/>
      <c r="G5" s="91"/>
      <c r="H5" s="91"/>
      <c r="I5" s="76"/>
      <c r="J5" s="76"/>
      <c r="K5" s="76"/>
      <c r="L5" s="76"/>
      <c r="M5" s="93"/>
    </row>
    <row r="6" spans="1:13" ht="18.75" customHeight="1" x14ac:dyDescent="0.3">
      <c r="A6" s="5"/>
      <c r="B6" s="1"/>
      <c r="C6" s="1"/>
      <c r="D6" s="1"/>
      <c r="E6" s="17"/>
      <c r="F6" s="77" t="s">
        <v>14</v>
      </c>
      <c r="G6" s="78"/>
      <c r="H6" s="78"/>
      <c r="I6" s="2"/>
      <c r="J6" s="2"/>
      <c r="K6" s="2"/>
      <c r="L6" s="3"/>
      <c r="M6" s="6"/>
    </row>
    <row r="7" spans="1:13" x14ac:dyDescent="0.3">
      <c r="A7" s="79"/>
      <c r="B7" s="33"/>
      <c r="C7" s="33"/>
      <c r="D7" s="33"/>
      <c r="E7" s="34"/>
      <c r="F7" s="1" t="s">
        <v>16</v>
      </c>
      <c r="G7" s="1" t="s">
        <v>17</v>
      </c>
      <c r="H7" s="1" t="s">
        <v>18</v>
      </c>
      <c r="I7" s="33"/>
      <c r="J7" s="35"/>
      <c r="K7" s="35"/>
      <c r="L7" s="35"/>
      <c r="M7" s="36"/>
    </row>
    <row r="8" spans="1:13" ht="20.25" customHeight="1" x14ac:dyDescent="0.3">
      <c r="A8" s="79"/>
      <c r="B8" s="37"/>
      <c r="C8" s="21"/>
      <c r="D8" s="21"/>
      <c r="E8" s="38"/>
      <c r="F8" s="21"/>
      <c r="G8" s="21"/>
      <c r="H8" s="21"/>
      <c r="I8" s="21"/>
      <c r="J8" s="21"/>
      <c r="K8" s="21"/>
      <c r="L8" s="21"/>
      <c r="M8" s="39"/>
    </row>
    <row r="9" spans="1:13" ht="56.25" x14ac:dyDescent="0.3">
      <c r="A9" s="79"/>
      <c r="B9" s="26" t="s">
        <v>23</v>
      </c>
      <c r="C9" s="72" t="s">
        <v>15</v>
      </c>
      <c r="D9" s="31" t="s">
        <v>79</v>
      </c>
      <c r="E9" s="40" t="s">
        <v>80</v>
      </c>
      <c r="F9" s="41">
        <v>41360</v>
      </c>
      <c r="G9" s="41">
        <v>49630</v>
      </c>
      <c r="H9" s="41">
        <v>53310</v>
      </c>
      <c r="I9" s="42">
        <f t="shared" ref="I9:I66" si="0">AVERAGE(F9:H9)</f>
        <v>48100</v>
      </c>
      <c r="J9" s="4">
        <f>STDEV(F9:H9)</f>
        <v>6120.155226789595</v>
      </c>
      <c r="K9" s="4">
        <f>J9/I9*100</f>
        <v>12.723815440311009</v>
      </c>
      <c r="L9" s="43" t="s">
        <v>4</v>
      </c>
      <c r="M9" s="44">
        <f>I9</f>
        <v>48100</v>
      </c>
    </row>
    <row r="10" spans="1:13" ht="56.25" x14ac:dyDescent="0.3">
      <c r="A10" s="79"/>
      <c r="B10" s="45" t="s">
        <v>24</v>
      </c>
      <c r="C10" s="72" t="s">
        <v>15</v>
      </c>
      <c r="D10" s="31" t="s">
        <v>79</v>
      </c>
      <c r="E10" s="40" t="s">
        <v>80</v>
      </c>
      <c r="F10" s="41">
        <v>22600</v>
      </c>
      <c r="G10" s="41">
        <v>24850</v>
      </c>
      <c r="H10" s="41">
        <v>29950</v>
      </c>
      <c r="I10" s="42">
        <f t="shared" si="0"/>
        <v>25800</v>
      </c>
      <c r="J10" s="4">
        <f>STDEV(F10:H10)</f>
        <v>3765.9660115301094</v>
      </c>
      <c r="K10" s="4">
        <f>J10/I10*100</f>
        <v>14.596767486550814</v>
      </c>
      <c r="L10" s="43" t="s">
        <v>4</v>
      </c>
      <c r="M10" s="44">
        <f>I10</f>
        <v>25800</v>
      </c>
    </row>
    <row r="11" spans="1:13" ht="95.25" x14ac:dyDescent="0.3">
      <c r="A11" s="79"/>
      <c r="B11" s="26" t="s">
        <v>25</v>
      </c>
      <c r="C11" s="72" t="s">
        <v>15</v>
      </c>
      <c r="D11" s="46" t="s">
        <v>81</v>
      </c>
      <c r="E11" s="47" t="s">
        <v>82</v>
      </c>
      <c r="F11" s="41">
        <v>2630</v>
      </c>
      <c r="G11" s="41">
        <v>3150</v>
      </c>
      <c r="H11" s="41">
        <v>3190</v>
      </c>
      <c r="I11" s="42">
        <f t="shared" si="0"/>
        <v>2990</v>
      </c>
      <c r="J11" s="4">
        <f>STDEV(F11:H11)</f>
        <v>312.40998703626616</v>
      </c>
      <c r="K11" s="4">
        <f>J11/I11*100</f>
        <v>10.448494549707899</v>
      </c>
      <c r="L11" s="43" t="s">
        <v>4</v>
      </c>
      <c r="M11" s="44">
        <f>I11*6</f>
        <v>17940</v>
      </c>
    </row>
    <row r="12" spans="1:13" ht="78.75" x14ac:dyDescent="0.3">
      <c r="A12" s="79"/>
      <c r="B12" s="48" t="s">
        <v>26</v>
      </c>
      <c r="C12" s="72" t="s">
        <v>15</v>
      </c>
      <c r="D12" s="31" t="s">
        <v>83</v>
      </c>
      <c r="E12" s="31">
        <v>1</v>
      </c>
      <c r="F12" s="41">
        <v>57770</v>
      </c>
      <c r="G12" s="41">
        <v>69350</v>
      </c>
      <c r="H12" s="41">
        <v>74420</v>
      </c>
      <c r="I12" s="42">
        <f t="shared" si="0"/>
        <v>67180</v>
      </c>
      <c r="J12" s="4">
        <f>STDEV(F12:H12)</f>
        <v>8534.4771368842503</v>
      </c>
      <c r="K12" s="4">
        <f>J12/I12*100</f>
        <v>12.703895708371912</v>
      </c>
      <c r="L12" s="43" t="s">
        <v>4</v>
      </c>
      <c r="M12" s="44">
        <f t="shared" ref="M12:M54" si="1">I12*E12</f>
        <v>67180</v>
      </c>
    </row>
    <row r="13" spans="1:13" ht="79.5" x14ac:dyDescent="0.3">
      <c r="A13" s="79"/>
      <c r="B13" s="26" t="s">
        <v>27</v>
      </c>
      <c r="C13" s="72" t="s">
        <v>15</v>
      </c>
      <c r="D13" s="31" t="s">
        <v>84</v>
      </c>
      <c r="E13" s="31">
        <v>1</v>
      </c>
      <c r="F13" s="41">
        <v>103000</v>
      </c>
      <c r="G13" s="41">
        <v>113300</v>
      </c>
      <c r="H13" s="41">
        <v>135600</v>
      </c>
      <c r="I13" s="42">
        <f t="shared" si="0"/>
        <v>117300</v>
      </c>
      <c r="J13" s="4">
        <f>STDEV(F13:H13)</f>
        <v>16664.033125267124</v>
      </c>
      <c r="K13" s="4">
        <f>J13/I13*100</f>
        <v>14.2063368501851</v>
      </c>
      <c r="L13" s="43" t="s">
        <v>4</v>
      </c>
      <c r="M13" s="44">
        <f t="shared" si="1"/>
        <v>117300</v>
      </c>
    </row>
    <row r="14" spans="1:13" ht="56.25" x14ac:dyDescent="0.3">
      <c r="A14" s="79"/>
      <c r="B14" s="26" t="s">
        <v>28</v>
      </c>
      <c r="C14" s="72" t="s">
        <v>15</v>
      </c>
      <c r="D14" s="31" t="s">
        <v>84</v>
      </c>
      <c r="E14" s="31">
        <v>4</v>
      </c>
      <c r="F14" s="41">
        <v>22700</v>
      </c>
      <c r="G14" s="41">
        <v>27240</v>
      </c>
      <c r="H14" s="41">
        <v>27460</v>
      </c>
      <c r="I14" s="42">
        <f t="shared" si="0"/>
        <v>25800</v>
      </c>
      <c r="J14" s="4">
        <f>STDEV(F14:H14)</f>
        <v>2686.9313351851774</v>
      </c>
      <c r="K14" s="4">
        <f>J14/I14*100</f>
        <v>10.414462539477432</v>
      </c>
      <c r="L14" s="43" t="s">
        <v>4</v>
      </c>
      <c r="M14" s="44">
        <f t="shared" si="1"/>
        <v>103200</v>
      </c>
    </row>
    <row r="15" spans="1:13" ht="56.25" x14ac:dyDescent="0.3">
      <c r="A15" s="79"/>
      <c r="B15" s="26" t="s">
        <v>29</v>
      </c>
      <c r="C15" s="72" t="s">
        <v>15</v>
      </c>
      <c r="D15" s="31" t="s">
        <v>84</v>
      </c>
      <c r="E15" s="31">
        <v>4</v>
      </c>
      <c r="F15" s="41">
        <v>2710</v>
      </c>
      <c r="G15" s="41">
        <v>3250</v>
      </c>
      <c r="H15" s="41">
        <v>3520</v>
      </c>
      <c r="I15" s="42">
        <f t="shared" si="0"/>
        <v>3160</v>
      </c>
      <c r="J15" s="4">
        <f>STDEV(F15:H15)</f>
        <v>412.43181254602558</v>
      </c>
      <c r="K15" s="4">
        <f>J15/I15*100</f>
        <v>13.051639637532455</v>
      </c>
      <c r="L15" s="43" t="s">
        <v>4</v>
      </c>
      <c r="M15" s="44">
        <f t="shared" si="1"/>
        <v>12640</v>
      </c>
    </row>
    <row r="16" spans="1:13" ht="56.25" x14ac:dyDescent="0.3">
      <c r="A16" s="79"/>
      <c r="B16" s="49" t="s">
        <v>30</v>
      </c>
      <c r="C16" s="72" t="s">
        <v>15</v>
      </c>
      <c r="D16" s="31" t="s">
        <v>84</v>
      </c>
      <c r="E16" s="50">
        <v>4</v>
      </c>
      <c r="F16" s="41">
        <v>4150</v>
      </c>
      <c r="G16" s="41">
        <v>4560</v>
      </c>
      <c r="H16" s="41">
        <v>5390</v>
      </c>
      <c r="I16" s="42">
        <f t="shared" si="0"/>
        <v>4700</v>
      </c>
      <c r="J16" s="4">
        <f>STDEV(F16:H16)</f>
        <v>631.74361888348346</v>
      </c>
      <c r="K16" s="4">
        <f>J16/I16*100</f>
        <v>13.441353593265607</v>
      </c>
      <c r="L16" s="43" t="s">
        <v>4</v>
      </c>
      <c r="M16" s="44">
        <f t="shared" si="1"/>
        <v>18800</v>
      </c>
    </row>
    <row r="17" spans="1:13" ht="56.25" x14ac:dyDescent="0.3">
      <c r="A17" s="79"/>
      <c r="B17" s="26" t="s">
        <v>31</v>
      </c>
      <c r="C17" s="72" t="s">
        <v>15</v>
      </c>
      <c r="D17" s="31" t="s">
        <v>84</v>
      </c>
      <c r="E17" s="31">
        <v>4</v>
      </c>
      <c r="F17" s="41">
        <v>5750</v>
      </c>
      <c r="G17" s="41">
        <v>6900</v>
      </c>
      <c r="H17" s="41">
        <v>6970</v>
      </c>
      <c r="I17" s="42">
        <f t="shared" si="0"/>
        <v>6540</v>
      </c>
      <c r="J17" s="4">
        <f>STDEV(F17:H17)</f>
        <v>685.05474233815801</v>
      </c>
      <c r="K17" s="4">
        <f>J17/I17*100</f>
        <v>10.474843155017705</v>
      </c>
      <c r="L17" s="43" t="s">
        <v>4</v>
      </c>
      <c r="M17" s="44">
        <f t="shared" si="1"/>
        <v>26160</v>
      </c>
    </row>
    <row r="18" spans="1:13" ht="56.25" x14ac:dyDescent="0.3">
      <c r="A18" s="79"/>
      <c r="B18" s="51" t="s">
        <v>32</v>
      </c>
      <c r="C18" s="72" t="s">
        <v>15</v>
      </c>
      <c r="D18" s="31" t="s">
        <v>84</v>
      </c>
      <c r="E18" s="31">
        <v>4</v>
      </c>
      <c r="F18" s="41">
        <v>11780</v>
      </c>
      <c r="G18" s="41">
        <v>14140</v>
      </c>
      <c r="H18" s="41">
        <v>15180</v>
      </c>
      <c r="I18" s="42">
        <f t="shared" si="0"/>
        <v>13700</v>
      </c>
      <c r="J18" s="4">
        <f>STDEV(F18:H18)</f>
        <v>1742.1825392306055</v>
      </c>
      <c r="K18" s="4">
        <f>J18/I18*100</f>
        <v>12.716660870296389</v>
      </c>
      <c r="L18" s="43" t="s">
        <v>4</v>
      </c>
      <c r="M18" s="44">
        <f t="shared" si="1"/>
        <v>54800</v>
      </c>
    </row>
    <row r="19" spans="1:13" ht="56.25" x14ac:dyDescent="0.3">
      <c r="A19" s="79"/>
      <c r="B19" s="26" t="s">
        <v>33</v>
      </c>
      <c r="C19" s="72" t="s">
        <v>15</v>
      </c>
      <c r="D19" s="31" t="s">
        <v>84</v>
      </c>
      <c r="E19" s="31">
        <v>1</v>
      </c>
      <c r="F19" s="41">
        <v>12350</v>
      </c>
      <c r="G19" s="41">
        <v>13580</v>
      </c>
      <c r="H19" s="41">
        <v>16370</v>
      </c>
      <c r="I19" s="42">
        <f t="shared" si="0"/>
        <v>14100</v>
      </c>
      <c r="J19" s="4">
        <f>STDEV(F19:H19)</f>
        <v>2059.8300900802474</v>
      </c>
      <c r="K19" s="4">
        <f>J19/I19*100</f>
        <v>14.608724043122322</v>
      </c>
      <c r="L19" s="43" t="s">
        <v>4</v>
      </c>
      <c r="M19" s="44">
        <f t="shared" si="1"/>
        <v>14100</v>
      </c>
    </row>
    <row r="20" spans="1:13" ht="56.25" x14ac:dyDescent="0.3">
      <c r="A20" s="79"/>
      <c r="B20" s="52" t="s">
        <v>34</v>
      </c>
      <c r="C20" s="72" t="s">
        <v>15</v>
      </c>
      <c r="D20" s="31" t="s">
        <v>84</v>
      </c>
      <c r="E20" s="31">
        <v>4</v>
      </c>
      <c r="F20" s="41">
        <v>7730</v>
      </c>
      <c r="G20" s="41">
        <v>9270</v>
      </c>
      <c r="H20" s="41">
        <v>9340</v>
      </c>
      <c r="I20" s="42">
        <f t="shared" si="0"/>
        <v>8780</v>
      </c>
      <c r="J20" s="4">
        <f>STDEV(F20:H20)</f>
        <v>910</v>
      </c>
      <c r="K20" s="4">
        <f>J20/I20*100</f>
        <v>10.364464692482915</v>
      </c>
      <c r="L20" s="43" t="s">
        <v>4</v>
      </c>
      <c r="M20" s="44">
        <f t="shared" si="1"/>
        <v>35120</v>
      </c>
    </row>
    <row r="21" spans="1:13" ht="56.25" x14ac:dyDescent="0.3">
      <c r="A21" s="79"/>
      <c r="B21" s="26" t="s">
        <v>35</v>
      </c>
      <c r="C21" s="72" t="s">
        <v>15</v>
      </c>
      <c r="D21" s="31" t="s">
        <v>85</v>
      </c>
      <c r="E21" s="31">
        <v>1</v>
      </c>
      <c r="F21" s="41">
        <v>52600</v>
      </c>
      <c r="G21" s="41">
        <v>63120</v>
      </c>
      <c r="H21" s="41">
        <v>67580</v>
      </c>
      <c r="I21" s="42">
        <f t="shared" si="0"/>
        <v>61100</v>
      </c>
      <c r="J21" s="4">
        <f t="shared" ref="J9:J66" si="2">STDEV(F21:H21)</f>
        <v>7691.5798117161858</v>
      </c>
      <c r="K21" s="4">
        <f>J21/I21*100</f>
        <v>12.588510330141055</v>
      </c>
      <c r="L21" s="43" t="s">
        <v>4</v>
      </c>
      <c r="M21" s="44">
        <f t="shared" si="1"/>
        <v>61100</v>
      </c>
    </row>
    <row r="22" spans="1:13" ht="56.25" x14ac:dyDescent="0.3">
      <c r="A22" s="79"/>
      <c r="B22" s="26" t="s">
        <v>36</v>
      </c>
      <c r="C22" s="72" t="s">
        <v>15</v>
      </c>
      <c r="D22" s="31" t="s">
        <v>84</v>
      </c>
      <c r="E22" s="31">
        <v>15</v>
      </c>
      <c r="F22" s="41">
        <v>710</v>
      </c>
      <c r="G22" s="41">
        <v>781</v>
      </c>
      <c r="H22" s="41">
        <v>909</v>
      </c>
      <c r="I22" s="42">
        <f t="shared" si="0"/>
        <v>800</v>
      </c>
      <c r="J22" s="4">
        <f>STDEV(F22:H22)</f>
        <v>100.85137579626765</v>
      </c>
      <c r="K22" s="4">
        <f>J22/I22*100</f>
        <v>12.606421974533454</v>
      </c>
      <c r="L22" s="43" t="s">
        <v>4</v>
      </c>
      <c r="M22" s="44">
        <f t="shared" si="1"/>
        <v>12000</v>
      </c>
    </row>
    <row r="23" spans="1:13" ht="56.25" x14ac:dyDescent="0.3">
      <c r="A23" s="79"/>
      <c r="B23" s="26" t="s">
        <v>37</v>
      </c>
      <c r="C23" s="72" t="s">
        <v>15</v>
      </c>
      <c r="D23" s="31" t="s">
        <v>84</v>
      </c>
      <c r="E23" s="31">
        <v>30</v>
      </c>
      <c r="F23" s="41">
        <v>300</v>
      </c>
      <c r="G23" s="41">
        <v>360</v>
      </c>
      <c r="H23" s="41">
        <v>360</v>
      </c>
      <c r="I23" s="42">
        <f t="shared" si="0"/>
        <v>340</v>
      </c>
      <c r="J23" s="4">
        <f>STDEV(F23:H23)</f>
        <v>34.641016151377549</v>
      </c>
      <c r="K23" s="4">
        <f>J23/I23*100</f>
        <v>10.188534162169868</v>
      </c>
      <c r="L23" s="43" t="s">
        <v>4</v>
      </c>
      <c r="M23" s="44">
        <f t="shared" si="1"/>
        <v>10200</v>
      </c>
    </row>
    <row r="24" spans="1:13" ht="56.25" x14ac:dyDescent="0.3">
      <c r="A24" s="79"/>
      <c r="B24" s="26" t="s">
        <v>38</v>
      </c>
      <c r="C24" s="72" t="s">
        <v>15</v>
      </c>
      <c r="D24" s="31" t="s">
        <v>84</v>
      </c>
      <c r="E24" s="31">
        <v>1</v>
      </c>
      <c r="F24" s="41">
        <v>7000</v>
      </c>
      <c r="G24" s="41">
        <v>8400</v>
      </c>
      <c r="H24" s="41">
        <v>8990</v>
      </c>
      <c r="I24" s="42">
        <f t="shared" si="0"/>
        <v>8130</v>
      </c>
      <c r="J24" s="4">
        <f>STDEV(F24:H24)</f>
        <v>1022.1056696839129</v>
      </c>
      <c r="K24" s="4">
        <f>J24/I24*100</f>
        <v>12.572025457366703</v>
      </c>
      <c r="L24" s="43" t="s">
        <v>4</v>
      </c>
      <c r="M24" s="44">
        <f t="shared" si="1"/>
        <v>8130</v>
      </c>
    </row>
    <row r="25" spans="1:13" ht="56.25" x14ac:dyDescent="0.3">
      <c r="A25" s="79"/>
      <c r="B25" s="26" t="s">
        <v>39</v>
      </c>
      <c r="C25" s="72" t="s">
        <v>15</v>
      </c>
      <c r="D25" s="31" t="s">
        <v>84</v>
      </c>
      <c r="E25" s="31">
        <v>1</v>
      </c>
      <c r="F25" s="41">
        <v>2320</v>
      </c>
      <c r="G25" s="41">
        <v>2550</v>
      </c>
      <c r="H25" s="41">
        <v>3050</v>
      </c>
      <c r="I25" s="42">
        <f t="shared" si="0"/>
        <v>2640</v>
      </c>
      <c r="J25" s="4">
        <f>STDEV(F25:H25)</f>
        <v>373.22915213043046</v>
      </c>
      <c r="K25" s="4">
        <f>J25/I25*100</f>
        <v>14.137467883728426</v>
      </c>
      <c r="L25" s="43" t="s">
        <v>4</v>
      </c>
      <c r="M25" s="44">
        <f t="shared" si="1"/>
        <v>2640</v>
      </c>
    </row>
    <row r="26" spans="1:13" ht="56.25" x14ac:dyDescent="0.3">
      <c r="A26" s="79"/>
      <c r="B26" s="51" t="s">
        <v>40</v>
      </c>
      <c r="C26" s="72" t="s">
        <v>15</v>
      </c>
      <c r="D26" s="31" t="s">
        <v>84</v>
      </c>
      <c r="E26" s="40" t="s">
        <v>86</v>
      </c>
      <c r="F26" s="41">
        <v>1940</v>
      </c>
      <c r="G26" s="41">
        <v>2328</v>
      </c>
      <c r="H26" s="41">
        <v>2332</v>
      </c>
      <c r="I26" s="42">
        <f t="shared" si="0"/>
        <v>2200</v>
      </c>
      <c r="J26" s="4">
        <f>STDEV(F26:H26)</f>
        <v>225.1754871206011</v>
      </c>
      <c r="K26" s="4">
        <f>J26/I26*100</f>
        <v>10.235249414572777</v>
      </c>
      <c r="L26" s="43" t="s">
        <v>4</v>
      </c>
      <c r="M26" s="44">
        <f t="shared" si="1"/>
        <v>8800</v>
      </c>
    </row>
    <row r="27" spans="1:13" ht="56.25" x14ac:dyDescent="0.3">
      <c r="A27" s="79"/>
      <c r="B27" s="52" t="s">
        <v>41</v>
      </c>
      <c r="C27" s="72" t="s">
        <v>15</v>
      </c>
      <c r="D27" s="31" t="s">
        <v>84</v>
      </c>
      <c r="E27" s="31">
        <v>3</v>
      </c>
      <c r="F27" s="41">
        <v>2115</v>
      </c>
      <c r="G27" s="41">
        <v>2540</v>
      </c>
      <c r="H27" s="41">
        <v>2725</v>
      </c>
      <c r="I27" s="42">
        <f t="shared" si="0"/>
        <v>2460</v>
      </c>
      <c r="J27" s="4">
        <f>STDEV(F27:H27)</f>
        <v>312.76988346066827</v>
      </c>
      <c r="K27" s="4">
        <f>J27/I27*100</f>
        <v>12.714222904905215</v>
      </c>
      <c r="L27" s="43" t="s">
        <v>4</v>
      </c>
      <c r="M27" s="44">
        <f t="shared" si="1"/>
        <v>7380</v>
      </c>
    </row>
    <row r="28" spans="1:13" ht="56.25" x14ac:dyDescent="0.3">
      <c r="A28" s="79"/>
      <c r="B28" s="26" t="s">
        <v>42</v>
      </c>
      <c r="C28" s="72" t="s">
        <v>15</v>
      </c>
      <c r="D28" s="31" t="s">
        <v>84</v>
      </c>
      <c r="E28" s="31">
        <v>1</v>
      </c>
      <c r="F28" s="41">
        <v>22200</v>
      </c>
      <c r="G28" s="41">
        <v>24450</v>
      </c>
      <c r="H28" s="41">
        <v>29310</v>
      </c>
      <c r="I28" s="42">
        <f t="shared" si="0"/>
        <v>25320</v>
      </c>
      <c r="J28" s="4">
        <f>STDEV(F28:H28)</f>
        <v>3633.964776934416</v>
      </c>
      <c r="K28" s="4">
        <f>J28/I28*100</f>
        <v>14.35215156767147</v>
      </c>
      <c r="L28" s="43" t="s">
        <v>4</v>
      </c>
      <c r="M28" s="44">
        <f t="shared" si="1"/>
        <v>25320</v>
      </c>
    </row>
    <row r="29" spans="1:13" ht="56.25" x14ac:dyDescent="0.3">
      <c r="A29" s="79"/>
      <c r="B29" s="26" t="s">
        <v>43</v>
      </c>
      <c r="C29" s="72" t="s">
        <v>15</v>
      </c>
      <c r="D29" s="31" t="s">
        <v>84</v>
      </c>
      <c r="E29" s="31">
        <v>1</v>
      </c>
      <c r="F29" s="41">
        <v>22200</v>
      </c>
      <c r="G29" s="41">
        <v>26640</v>
      </c>
      <c r="H29" s="41">
        <v>27120</v>
      </c>
      <c r="I29" s="42">
        <f t="shared" si="0"/>
        <v>25320</v>
      </c>
      <c r="J29" s="4">
        <f>STDEV(F29:H29)</f>
        <v>2712.6370933097555</v>
      </c>
      <c r="K29" s="4">
        <f>J29/I29*100</f>
        <v>10.713416640243899</v>
      </c>
      <c r="L29" s="43" t="s">
        <v>4</v>
      </c>
      <c r="M29" s="44">
        <f t="shared" si="1"/>
        <v>25320</v>
      </c>
    </row>
    <row r="30" spans="1:13" ht="56.25" x14ac:dyDescent="0.3">
      <c r="A30" s="79"/>
      <c r="B30" s="26" t="s">
        <v>98</v>
      </c>
      <c r="C30" s="72" t="s">
        <v>15</v>
      </c>
      <c r="D30" s="46" t="s">
        <v>87</v>
      </c>
      <c r="E30" s="46">
        <v>500</v>
      </c>
      <c r="F30" s="41">
        <v>190</v>
      </c>
      <c r="G30" s="41">
        <v>228</v>
      </c>
      <c r="H30" s="41">
        <v>245</v>
      </c>
      <c r="I30" s="42">
        <f t="shared" si="0"/>
        <v>221</v>
      </c>
      <c r="J30" s="4">
        <f>STDEV(F30:H30)</f>
        <v>28.160255680657446</v>
      </c>
      <c r="K30" s="4">
        <f>J30/I30*100</f>
        <v>12.742197140568981</v>
      </c>
      <c r="L30" s="43" t="s">
        <v>4</v>
      </c>
      <c r="M30" s="44">
        <f t="shared" si="1"/>
        <v>110500</v>
      </c>
    </row>
    <row r="31" spans="1:13" ht="56.25" x14ac:dyDescent="0.3">
      <c r="A31" s="79"/>
      <c r="B31" s="26" t="s">
        <v>44</v>
      </c>
      <c r="C31" s="72" t="s">
        <v>15</v>
      </c>
      <c r="D31" s="31" t="s">
        <v>84</v>
      </c>
      <c r="E31" s="40" t="s">
        <v>88</v>
      </c>
      <c r="F31" s="41">
        <v>223</v>
      </c>
      <c r="G31" s="41">
        <v>245</v>
      </c>
      <c r="H31" s="41">
        <v>294</v>
      </c>
      <c r="I31" s="42">
        <f t="shared" si="0"/>
        <v>254</v>
      </c>
      <c r="J31" s="4">
        <f>STDEV(F31:H31)</f>
        <v>36.345563690772494</v>
      </c>
      <c r="K31" s="4">
        <f>J31/I31*100</f>
        <v>14.309277043611218</v>
      </c>
      <c r="L31" s="43" t="s">
        <v>4</v>
      </c>
      <c r="M31" s="44">
        <f t="shared" si="1"/>
        <v>25400</v>
      </c>
    </row>
    <row r="32" spans="1:13" ht="95.25" x14ac:dyDescent="0.3">
      <c r="A32" s="79"/>
      <c r="B32" s="26" t="s">
        <v>45</v>
      </c>
      <c r="C32" s="72" t="s">
        <v>15</v>
      </c>
      <c r="D32" s="46" t="s">
        <v>79</v>
      </c>
      <c r="E32" s="47" t="s">
        <v>89</v>
      </c>
      <c r="F32" s="41">
        <v>116</v>
      </c>
      <c r="G32" s="41">
        <v>139</v>
      </c>
      <c r="H32" s="41">
        <v>141</v>
      </c>
      <c r="I32" s="42">
        <f t="shared" si="0"/>
        <v>132</v>
      </c>
      <c r="J32" s="4">
        <f>STDEV(F32:H32)</f>
        <v>13.892443989449804</v>
      </c>
      <c r="K32" s="4">
        <f>J32/I32*100</f>
        <v>10.524578779886214</v>
      </c>
      <c r="L32" s="43" t="s">
        <v>4</v>
      </c>
      <c r="M32" s="44">
        <f>I32*500</f>
        <v>66000</v>
      </c>
    </row>
    <row r="33" spans="1:13" ht="56.25" x14ac:dyDescent="0.3">
      <c r="A33" s="79"/>
      <c r="B33" s="26" t="s">
        <v>46</v>
      </c>
      <c r="C33" s="72" t="s">
        <v>15</v>
      </c>
      <c r="D33" s="46" t="s">
        <v>79</v>
      </c>
      <c r="E33" s="47" t="s">
        <v>80</v>
      </c>
      <c r="F33" s="41">
        <v>24700</v>
      </c>
      <c r="G33" s="41">
        <v>29640</v>
      </c>
      <c r="H33" s="41">
        <v>31760</v>
      </c>
      <c r="I33" s="42">
        <f t="shared" si="0"/>
        <v>28700</v>
      </c>
      <c r="J33" s="4">
        <f>STDEV(F33:H33)</f>
        <v>3622.6509630379796</v>
      </c>
      <c r="K33" s="4">
        <f>J33/I33*100</f>
        <v>12.62247722312885</v>
      </c>
      <c r="L33" s="43" t="s">
        <v>4</v>
      </c>
      <c r="M33" s="44">
        <f>I33</f>
        <v>28700</v>
      </c>
    </row>
    <row r="34" spans="1:13" ht="95.25" x14ac:dyDescent="0.3">
      <c r="A34" s="79"/>
      <c r="B34" s="53" t="s">
        <v>47</v>
      </c>
      <c r="C34" s="72" t="s">
        <v>15</v>
      </c>
      <c r="D34" s="54" t="s">
        <v>79</v>
      </c>
      <c r="E34" s="40" t="s">
        <v>82</v>
      </c>
      <c r="F34" s="41">
        <v>4160</v>
      </c>
      <c r="G34" s="41">
        <v>4570</v>
      </c>
      <c r="H34" s="41">
        <v>5310</v>
      </c>
      <c r="I34" s="42">
        <f t="shared" si="0"/>
        <v>4680</v>
      </c>
      <c r="J34" s="4">
        <f>STDEV(F34:H34)</f>
        <v>582.83788483591218</v>
      </c>
      <c r="K34" s="4">
        <f>J34/I34*100</f>
        <v>12.453800958032311</v>
      </c>
      <c r="L34" s="43" t="s">
        <v>4</v>
      </c>
      <c r="M34" s="44">
        <f>I34*6</f>
        <v>28080</v>
      </c>
    </row>
    <row r="35" spans="1:13" ht="56.25" x14ac:dyDescent="0.3">
      <c r="A35" s="79"/>
      <c r="B35" s="26" t="s">
        <v>48</v>
      </c>
      <c r="C35" s="72" t="s">
        <v>15</v>
      </c>
      <c r="D35" s="46" t="s">
        <v>83</v>
      </c>
      <c r="E35" s="46">
        <v>1</v>
      </c>
      <c r="F35" s="41">
        <v>9380</v>
      </c>
      <c r="G35" s="41">
        <v>11260</v>
      </c>
      <c r="H35" s="41">
        <v>11340</v>
      </c>
      <c r="I35" s="42">
        <f t="shared" si="0"/>
        <v>10660</v>
      </c>
      <c r="J35" s="4">
        <f>STDEV(F35:H35)</f>
        <v>1109.2339699089639</v>
      </c>
      <c r="K35" s="4">
        <f>J35/I35*100</f>
        <v>10.405571950365514</v>
      </c>
      <c r="L35" s="43" t="s">
        <v>4</v>
      </c>
      <c r="M35" s="44">
        <f t="shared" si="1"/>
        <v>10660</v>
      </c>
    </row>
    <row r="36" spans="1:13" ht="56.25" x14ac:dyDescent="0.3">
      <c r="A36" s="79"/>
      <c r="B36" s="51" t="s">
        <v>49</v>
      </c>
      <c r="C36" s="72" t="s">
        <v>15</v>
      </c>
      <c r="D36" s="31" t="s">
        <v>84</v>
      </c>
      <c r="E36" s="31">
        <v>20</v>
      </c>
      <c r="F36" s="41">
        <v>3550</v>
      </c>
      <c r="G36" s="41">
        <v>4260</v>
      </c>
      <c r="H36" s="41">
        <v>4550</v>
      </c>
      <c r="I36" s="42">
        <f t="shared" si="0"/>
        <v>4120</v>
      </c>
      <c r="J36" s="4">
        <f>STDEV(F36:H36)</f>
        <v>514.4900387762624</v>
      </c>
      <c r="K36" s="4">
        <f>J36/I36*100</f>
        <v>12.487622300394719</v>
      </c>
      <c r="L36" s="43" t="s">
        <v>4</v>
      </c>
      <c r="M36" s="44">
        <f t="shared" si="1"/>
        <v>82400</v>
      </c>
    </row>
    <row r="37" spans="1:13" ht="56.25" x14ac:dyDescent="0.3">
      <c r="A37" s="79"/>
      <c r="B37" s="26" t="s">
        <v>50</v>
      </c>
      <c r="C37" s="72" t="s">
        <v>15</v>
      </c>
      <c r="D37" s="46" t="s">
        <v>84</v>
      </c>
      <c r="E37" s="46">
        <v>15</v>
      </c>
      <c r="F37" s="41">
        <v>1350</v>
      </c>
      <c r="G37" s="41">
        <v>1485</v>
      </c>
      <c r="H37" s="41">
        <v>1725</v>
      </c>
      <c r="I37" s="42">
        <f t="shared" si="0"/>
        <v>1520</v>
      </c>
      <c r="J37" s="4">
        <f>STDEV(F37:H37)</f>
        <v>189.93419913222579</v>
      </c>
      <c r="K37" s="4">
        <f>J37/I37*100</f>
        <v>12.49567099554117</v>
      </c>
      <c r="L37" s="43" t="s">
        <v>4</v>
      </c>
      <c r="M37" s="44">
        <f t="shared" si="1"/>
        <v>22800</v>
      </c>
    </row>
    <row r="38" spans="1:13" ht="56.25" x14ac:dyDescent="0.3">
      <c r="A38" s="79"/>
      <c r="B38" s="51" t="s">
        <v>51</v>
      </c>
      <c r="C38" s="72" t="s">
        <v>15</v>
      </c>
      <c r="D38" s="46" t="s">
        <v>84</v>
      </c>
      <c r="E38" s="46">
        <v>15</v>
      </c>
      <c r="F38" s="41">
        <v>2500</v>
      </c>
      <c r="G38" s="41">
        <v>3000</v>
      </c>
      <c r="H38" s="41">
        <v>3020</v>
      </c>
      <c r="I38" s="42">
        <f t="shared" si="0"/>
        <v>2840</v>
      </c>
      <c r="J38" s="4">
        <f>STDEV(F38:H38)</f>
        <v>294.61839725312473</v>
      </c>
      <c r="K38" s="4">
        <f>J38/I38*100</f>
        <v>10.373887227222701</v>
      </c>
      <c r="L38" s="43" t="s">
        <v>4</v>
      </c>
      <c r="M38" s="44">
        <f t="shared" si="1"/>
        <v>42600</v>
      </c>
    </row>
    <row r="39" spans="1:13" ht="56.25" x14ac:dyDescent="0.3">
      <c r="A39" s="79"/>
      <c r="B39" s="51" t="s">
        <v>52</v>
      </c>
      <c r="C39" s="72" t="s">
        <v>15</v>
      </c>
      <c r="D39" s="31" t="s">
        <v>84</v>
      </c>
      <c r="E39" s="31">
        <v>1</v>
      </c>
      <c r="F39" s="41">
        <v>23220</v>
      </c>
      <c r="G39" s="41">
        <v>27860</v>
      </c>
      <c r="H39" s="41">
        <v>29920</v>
      </c>
      <c r="I39" s="42">
        <f t="shared" si="0"/>
        <v>27000</v>
      </c>
      <c r="J39" s="4">
        <f>STDEV(F39:H39)</f>
        <v>3431.7925345218641</v>
      </c>
      <c r="K39" s="4">
        <f>J39/I39*100</f>
        <v>12.710342720451347</v>
      </c>
      <c r="L39" s="43" t="s">
        <v>4</v>
      </c>
      <c r="M39" s="44">
        <f t="shared" si="1"/>
        <v>27000</v>
      </c>
    </row>
    <row r="40" spans="1:13" ht="56.25" x14ac:dyDescent="0.3">
      <c r="A40" s="79"/>
      <c r="B40" s="51" t="s">
        <v>53</v>
      </c>
      <c r="C40" s="72" t="s">
        <v>15</v>
      </c>
      <c r="D40" s="31" t="s">
        <v>84</v>
      </c>
      <c r="E40" s="31">
        <v>1</v>
      </c>
      <c r="F40" s="41">
        <v>11500</v>
      </c>
      <c r="G40" s="41">
        <v>12650</v>
      </c>
      <c r="H40" s="41">
        <v>15150</v>
      </c>
      <c r="I40" s="42">
        <f t="shared" si="0"/>
        <v>13100</v>
      </c>
      <c r="J40" s="4">
        <f>STDEV(F40:H40)</f>
        <v>1866.1457606521524</v>
      </c>
      <c r="K40" s="4">
        <f>J40/I40*100</f>
        <v>14.245387485894293</v>
      </c>
      <c r="L40" s="43" t="s">
        <v>4</v>
      </c>
      <c r="M40" s="44">
        <f t="shared" si="1"/>
        <v>13100</v>
      </c>
    </row>
    <row r="41" spans="1:13" ht="56.25" x14ac:dyDescent="0.3">
      <c r="A41" s="79"/>
      <c r="B41" s="26" t="s">
        <v>54</v>
      </c>
      <c r="C41" s="72" t="s">
        <v>15</v>
      </c>
      <c r="D41" s="46" t="s">
        <v>84</v>
      </c>
      <c r="E41" s="46">
        <v>1</v>
      </c>
      <c r="F41" s="41">
        <v>5230</v>
      </c>
      <c r="G41" s="41">
        <v>6280</v>
      </c>
      <c r="H41" s="41">
        <v>6310</v>
      </c>
      <c r="I41" s="42">
        <f t="shared" si="0"/>
        <v>5940</v>
      </c>
      <c r="J41" s="4">
        <f>STDEV(F41:H41)</f>
        <v>615.06097258727118</v>
      </c>
      <c r="K41" s="4">
        <f>J41/I41*100</f>
        <v>10.354561828068539</v>
      </c>
      <c r="L41" s="43" t="s">
        <v>4</v>
      </c>
      <c r="M41" s="44">
        <f t="shared" si="1"/>
        <v>5940</v>
      </c>
    </row>
    <row r="42" spans="1:13" ht="56.25" x14ac:dyDescent="0.3">
      <c r="A42" s="79"/>
      <c r="B42" s="26" t="s">
        <v>55</v>
      </c>
      <c r="C42" s="72" t="s">
        <v>15</v>
      </c>
      <c r="D42" s="46" t="s">
        <v>84</v>
      </c>
      <c r="E42" s="46">
        <v>1</v>
      </c>
      <c r="F42" s="41">
        <v>13300</v>
      </c>
      <c r="G42" s="41">
        <v>15960</v>
      </c>
      <c r="H42" s="41">
        <v>17156</v>
      </c>
      <c r="I42" s="42">
        <f t="shared" si="0"/>
        <v>15472</v>
      </c>
      <c r="J42" s="4">
        <f>STDEV(F42:H42)</f>
        <v>1973.7760764585228</v>
      </c>
      <c r="K42" s="4">
        <f>J42/I42*100</f>
        <v>12.757084258392728</v>
      </c>
      <c r="L42" s="43" t="s">
        <v>4</v>
      </c>
      <c r="M42" s="44">
        <f t="shared" si="1"/>
        <v>15472</v>
      </c>
    </row>
    <row r="43" spans="1:13" ht="56.25" x14ac:dyDescent="0.3">
      <c r="A43" s="79"/>
      <c r="B43" s="26" t="s">
        <v>56</v>
      </c>
      <c r="C43" s="72" t="s">
        <v>15</v>
      </c>
      <c r="D43" s="46" t="s">
        <v>84</v>
      </c>
      <c r="E43" s="46">
        <v>18</v>
      </c>
      <c r="F43" s="41">
        <v>4250</v>
      </c>
      <c r="G43" s="41">
        <v>4680</v>
      </c>
      <c r="H43" s="41">
        <v>5542</v>
      </c>
      <c r="I43" s="42">
        <f t="shared" si="0"/>
        <v>4824</v>
      </c>
      <c r="J43" s="4">
        <f>STDEV(F43:H43)</f>
        <v>657.92704762762264</v>
      </c>
      <c r="K43" s="4">
        <f>J43/I43*100</f>
        <v>13.638620390290685</v>
      </c>
      <c r="L43" s="43" t="s">
        <v>4</v>
      </c>
      <c r="M43" s="44">
        <f t="shared" si="1"/>
        <v>86832</v>
      </c>
    </row>
    <row r="44" spans="1:13" ht="56.25" x14ac:dyDescent="0.3">
      <c r="A44" s="79"/>
      <c r="B44" s="26" t="s">
        <v>57</v>
      </c>
      <c r="C44" s="72" t="s">
        <v>15</v>
      </c>
      <c r="D44" s="46" t="s">
        <v>84</v>
      </c>
      <c r="E44" s="46">
        <v>1</v>
      </c>
      <c r="F44" s="41">
        <v>13600</v>
      </c>
      <c r="G44" s="41">
        <v>16320</v>
      </c>
      <c r="H44" s="41">
        <v>16496</v>
      </c>
      <c r="I44" s="42">
        <f t="shared" si="0"/>
        <v>15472</v>
      </c>
      <c r="J44" s="4">
        <f>STDEV(F44:H44)</f>
        <v>1623.5861541661409</v>
      </c>
      <c r="K44" s="4">
        <f>J44/I44*100</f>
        <v>10.493705753400601</v>
      </c>
      <c r="L44" s="43" t="s">
        <v>4</v>
      </c>
      <c r="M44" s="44">
        <f t="shared" si="1"/>
        <v>15472</v>
      </c>
    </row>
    <row r="45" spans="1:13" ht="56.25" x14ac:dyDescent="0.3">
      <c r="A45" s="79"/>
      <c r="B45" s="26" t="s">
        <v>58</v>
      </c>
      <c r="C45" s="72" t="s">
        <v>15</v>
      </c>
      <c r="D45" s="46" t="s">
        <v>84</v>
      </c>
      <c r="E45" s="46">
        <v>1</v>
      </c>
      <c r="F45" s="41">
        <v>11230</v>
      </c>
      <c r="G45" s="41">
        <v>13470</v>
      </c>
      <c r="H45" s="41">
        <v>14480</v>
      </c>
      <c r="I45" s="42">
        <f t="shared" si="0"/>
        <v>13060</v>
      </c>
      <c r="J45" s="4">
        <f>STDEV(F45:H45)</f>
        <v>1663.3400133466398</v>
      </c>
      <c r="K45" s="4">
        <f>J45/I45*100</f>
        <v>12.736140990403062</v>
      </c>
      <c r="L45" s="43" t="s">
        <v>4</v>
      </c>
      <c r="M45" s="44">
        <f t="shared" si="1"/>
        <v>13060</v>
      </c>
    </row>
    <row r="46" spans="1:13" ht="56.25" x14ac:dyDescent="0.3">
      <c r="A46" s="79"/>
      <c r="B46" s="26" t="s">
        <v>59</v>
      </c>
      <c r="C46" s="72" t="s">
        <v>15</v>
      </c>
      <c r="D46" s="46" t="s">
        <v>84</v>
      </c>
      <c r="E46" s="46">
        <v>2</v>
      </c>
      <c r="F46" s="41">
        <v>2300</v>
      </c>
      <c r="G46" s="41">
        <v>2530</v>
      </c>
      <c r="H46" s="41">
        <v>3006</v>
      </c>
      <c r="I46" s="42">
        <f t="shared" si="0"/>
        <v>2612</v>
      </c>
      <c r="J46" s="4">
        <f>STDEV(F46:H46)</f>
        <v>360.0722149791622</v>
      </c>
      <c r="K46" s="4">
        <f>J46/I46*100</f>
        <v>13.785306852188445</v>
      </c>
      <c r="L46" s="43" t="s">
        <v>4</v>
      </c>
      <c r="M46" s="44">
        <f t="shared" si="1"/>
        <v>5224</v>
      </c>
    </row>
    <row r="47" spans="1:13" ht="56.25" x14ac:dyDescent="0.3">
      <c r="A47" s="79"/>
      <c r="B47" s="26" t="s">
        <v>60</v>
      </c>
      <c r="C47" s="72" t="s">
        <v>15</v>
      </c>
      <c r="D47" s="31" t="s">
        <v>84</v>
      </c>
      <c r="E47" s="31">
        <v>1</v>
      </c>
      <c r="F47" s="41">
        <v>44740</v>
      </c>
      <c r="G47" s="41">
        <v>53700</v>
      </c>
      <c r="H47" s="41">
        <v>54080</v>
      </c>
      <c r="I47" s="42">
        <f t="shared" si="0"/>
        <v>50840</v>
      </c>
      <c r="J47" s="4">
        <f>STDEV(F47:H47)</f>
        <v>5286.1706366707458</v>
      </c>
      <c r="K47" s="4">
        <f>J47/I47*100</f>
        <v>10.397660575670232</v>
      </c>
      <c r="L47" s="43" t="s">
        <v>4</v>
      </c>
      <c r="M47" s="44">
        <f t="shared" si="1"/>
        <v>50840</v>
      </c>
    </row>
    <row r="48" spans="1:13" ht="32.25" x14ac:dyDescent="0.3">
      <c r="A48" s="79"/>
      <c r="B48" s="26" t="s">
        <v>61</v>
      </c>
      <c r="C48" s="72"/>
      <c r="D48" s="31" t="s">
        <v>83</v>
      </c>
      <c r="E48" s="31">
        <v>1</v>
      </c>
      <c r="F48" s="41">
        <v>58000</v>
      </c>
      <c r="G48" s="41">
        <v>69600</v>
      </c>
      <c r="H48" s="41">
        <v>74600</v>
      </c>
      <c r="I48" s="42">
        <f t="shared" si="0"/>
        <v>67400</v>
      </c>
      <c r="J48" s="4">
        <f>STDEV(F48:H48)</f>
        <v>8515.8675424175071</v>
      </c>
      <c r="K48" s="4">
        <f>J48/I48*100</f>
        <v>12.634818312192147</v>
      </c>
      <c r="L48" s="43" t="s">
        <v>4</v>
      </c>
      <c r="M48" s="44">
        <f t="shared" si="1"/>
        <v>67400</v>
      </c>
    </row>
    <row r="49" spans="1:13" ht="32.25" x14ac:dyDescent="0.3">
      <c r="A49" s="79"/>
      <c r="B49" s="26" t="s">
        <v>62</v>
      </c>
      <c r="C49" s="72"/>
      <c r="D49" s="31" t="s">
        <v>83</v>
      </c>
      <c r="E49" s="31">
        <v>1</v>
      </c>
      <c r="F49" s="41">
        <v>127000</v>
      </c>
      <c r="G49" s="41">
        <v>139700</v>
      </c>
      <c r="H49" s="41">
        <v>168000</v>
      </c>
      <c r="I49" s="42">
        <f t="shared" si="0"/>
        <v>144900</v>
      </c>
      <c r="J49" s="4">
        <f>STDEV(F49:H49)</f>
        <v>20988.806540630176</v>
      </c>
      <c r="K49" s="4">
        <f>J49/I49*100</f>
        <v>14.485028668481833</v>
      </c>
      <c r="L49" s="43" t="s">
        <v>4</v>
      </c>
      <c r="M49" s="44">
        <f t="shared" si="1"/>
        <v>144900</v>
      </c>
    </row>
    <row r="50" spans="1:13" ht="63.75" x14ac:dyDescent="0.3">
      <c r="A50" s="79"/>
      <c r="B50" s="26" t="s">
        <v>63</v>
      </c>
      <c r="C50" s="72" t="s">
        <v>15</v>
      </c>
      <c r="D50" s="46" t="s">
        <v>79</v>
      </c>
      <c r="E50" s="47" t="s">
        <v>90</v>
      </c>
      <c r="F50" s="41">
        <v>1000</v>
      </c>
      <c r="G50" s="41">
        <v>1200</v>
      </c>
      <c r="H50" s="41">
        <v>1220</v>
      </c>
      <c r="I50" s="42">
        <f t="shared" si="0"/>
        <v>1140</v>
      </c>
      <c r="J50" s="4">
        <f>STDEV(F50:H50)</f>
        <v>121.6552506059644</v>
      </c>
      <c r="K50" s="4">
        <f>J50/I50*100</f>
        <v>10.671513211049509</v>
      </c>
      <c r="L50" s="43" t="s">
        <v>4</v>
      </c>
      <c r="M50" s="44">
        <f>I50*45</f>
        <v>51300</v>
      </c>
    </row>
    <row r="51" spans="1:13" ht="56.25" x14ac:dyDescent="0.3">
      <c r="A51" s="79"/>
      <c r="B51" s="26" t="s">
        <v>64</v>
      </c>
      <c r="C51" s="72" t="s">
        <v>15</v>
      </c>
      <c r="D51" s="46" t="s">
        <v>83</v>
      </c>
      <c r="E51" s="46">
        <v>1</v>
      </c>
      <c r="F51" s="41">
        <v>8430</v>
      </c>
      <c r="G51" s="41">
        <v>10110</v>
      </c>
      <c r="H51" s="41">
        <v>10860</v>
      </c>
      <c r="I51" s="42">
        <f t="shared" si="0"/>
        <v>9800</v>
      </c>
      <c r="J51" s="4">
        <f>STDEV(F51:H51)</f>
        <v>1244.3070360646523</v>
      </c>
      <c r="K51" s="4">
        <f>J51/I51*100</f>
        <v>12.697010572088288</v>
      </c>
      <c r="L51" s="43" t="s">
        <v>4</v>
      </c>
      <c r="M51" s="44">
        <f t="shared" si="1"/>
        <v>9800</v>
      </c>
    </row>
    <row r="52" spans="1:13" ht="56.25" x14ac:dyDescent="0.3">
      <c r="A52" s="79"/>
      <c r="B52" s="52" t="s">
        <v>65</v>
      </c>
      <c r="C52" s="72" t="s">
        <v>15</v>
      </c>
      <c r="D52" s="31" t="s">
        <v>84</v>
      </c>
      <c r="E52" s="31">
        <v>500</v>
      </c>
      <c r="F52" s="41">
        <v>213</v>
      </c>
      <c r="G52" s="41">
        <v>234</v>
      </c>
      <c r="H52" s="41">
        <v>279</v>
      </c>
      <c r="I52" s="42">
        <f t="shared" si="0"/>
        <v>242</v>
      </c>
      <c r="J52" s="4">
        <f>STDEV(F52:H52)</f>
        <v>33.719430600174732</v>
      </c>
      <c r="K52" s="4">
        <f>J52/I52*100</f>
        <v>13.933649008336666</v>
      </c>
      <c r="L52" s="43" t="s">
        <v>4</v>
      </c>
      <c r="M52" s="44">
        <f t="shared" si="1"/>
        <v>121000</v>
      </c>
    </row>
    <row r="53" spans="1:13" ht="56.25" x14ac:dyDescent="0.3">
      <c r="A53" s="79"/>
      <c r="B53" s="52" t="s">
        <v>66</v>
      </c>
      <c r="C53" s="72" t="s">
        <v>15</v>
      </c>
      <c r="D53" s="46" t="s">
        <v>84</v>
      </c>
      <c r="E53" s="46">
        <v>3</v>
      </c>
      <c r="F53" s="41">
        <v>272</v>
      </c>
      <c r="G53" s="41">
        <v>326</v>
      </c>
      <c r="H53" s="41">
        <v>332</v>
      </c>
      <c r="I53" s="42">
        <f t="shared" si="0"/>
        <v>310</v>
      </c>
      <c r="J53" s="4">
        <f>STDEV(F53:H53)</f>
        <v>33.045423283716609</v>
      </c>
      <c r="K53" s="4">
        <f>J53/I53*100</f>
        <v>10.659813962489228</v>
      </c>
      <c r="L53" s="43" t="s">
        <v>4</v>
      </c>
      <c r="M53" s="44">
        <f t="shared" si="1"/>
        <v>930</v>
      </c>
    </row>
    <row r="54" spans="1:13" ht="56.25" x14ac:dyDescent="0.3">
      <c r="A54" s="79"/>
      <c r="B54" s="26" t="s">
        <v>67</v>
      </c>
      <c r="C54" s="72" t="s">
        <v>15</v>
      </c>
      <c r="D54" s="46" t="s">
        <v>84</v>
      </c>
      <c r="E54" s="46">
        <v>40</v>
      </c>
      <c r="F54" s="41">
        <v>31</v>
      </c>
      <c r="G54" s="41">
        <v>37</v>
      </c>
      <c r="H54" s="41">
        <v>40</v>
      </c>
      <c r="I54" s="42">
        <f t="shared" si="0"/>
        <v>36</v>
      </c>
      <c r="J54" s="4">
        <f>STDEV(F54:H54)</f>
        <v>4.5825756949558398</v>
      </c>
      <c r="K54" s="4">
        <f>J54/I54*100</f>
        <v>12.72937693043289</v>
      </c>
      <c r="L54" s="43" t="s">
        <v>4</v>
      </c>
      <c r="M54" s="44">
        <f t="shared" si="1"/>
        <v>1440</v>
      </c>
    </row>
    <row r="55" spans="1:13" ht="56.25" x14ac:dyDescent="0.3">
      <c r="A55" s="79"/>
      <c r="B55" s="52" t="s">
        <v>68</v>
      </c>
      <c r="C55" s="72" t="s">
        <v>15</v>
      </c>
      <c r="D55" s="46" t="s">
        <v>84</v>
      </c>
      <c r="E55" s="46">
        <v>500</v>
      </c>
      <c r="F55" s="41">
        <v>62</v>
      </c>
      <c r="G55" s="41">
        <v>68</v>
      </c>
      <c r="H55" s="41">
        <v>77</v>
      </c>
      <c r="I55" s="42">
        <f t="shared" ref="I55:I65" si="3">AVERAGE(F55:H55)</f>
        <v>69</v>
      </c>
      <c r="J55" s="4">
        <f>STDEV(F55:H55)</f>
        <v>7.5498344352707498</v>
      </c>
      <c r="K55" s="4">
        <f>J55/I55*100</f>
        <v>10.941789036624275</v>
      </c>
      <c r="L55" s="43" t="s">
        <v>4</v>
      </c>
      <c r="M55" s="44">
        <f t="shared" ref="M55:M63" si="4">I55*E55</f>
        <v>34500</v>
      </c>
    </row>
    <row r="56" spans="1:13" ht="56.25" x14ac:dyDescent="0.3">
      <c r="A56" s="79"/>
      <c r="B56" s="26" t="s">
        <v>69</v>
      </c>
      <c r="C56" s="72" t="s">
        <v>15</v>
      </c>
      <c r="D56" s="46" t="s">
        <v>84</v>
      </c>
      <c r="E56" s="46">
        <v>500</v>
      </c>
      <c r="F56" s="41">
        <v>67</v>
      </c>
      <c r="G56" s="41">
        <v>87</v>
      </c>
      <c r="H56" s="41">
        <v>77</v>
      </c>
      <c r="I56" s="42">
        <f t="shared" si="3"/>
        <v>77</v>
      </c>
      <c r="J56" s="4">
        <f>STDEV(F56:H56)</f>
        <v>10</v>
      </c>
      <c r="K56" s="4">
        <f>J56/I56*100</f>
        <v>12.987012987012985</v>
      </c>
      <c r="L56" s="43" t="s">
        <v>4</v>
      </c>
      <c r="M56" s="44">
        <f t="shared" si="4"/>
        <v>38500</v>
      </c>
    </row>
    <row r="57" spans="1:13" ht="56.25" x14ac:dyDescent="0.3">
      <c r="A57" s="79"/>
      <c r="B57" s="26" t="s">
        <v>70</v>
      </c>
      <c r="C57" s="72" t="s">
        <v>15</v>
      </c>
      <c r="D57" s="46" t="s">
        <v>84</v>
      </c>
      <c r="E57" s="46">
        <v>10</v>
      </c>
      <c r="F57" s="41">
        <v>3370</v>
      </c>
      <c r="G57" s="41">
        <v>4000</v>
      </c>
      <c r="H57" s="41">
        <v>4390</v>
      </c>
      <c r="I57" s="42">
        <f t="shared" si="3"/>
        <v>3920</v>
      </c>
      <c r="J57" s="4">
        <f>STDEV(F57:H57)</f>
        <v>514.6843692983108</v>
      </c>
      <c r="K57" s="4">
        <f>J57/I57*100</f>
        <v>13.129703298426296</v>
      </c>
      <c r="L57" s="43" t="s">
        <v>4</v>
      </c>
      <c r="M57" s="44">
        <f t="shared" si="4"/>
        <v>39200</v>
      </c>
    </row>
    <row r="58" spans="1:13" ht="56.25" x14ac:dyDescent="0.3">
      <c r="A58" s="79"/>
      <c r="B58" s="26" t="s">
        <v>71</v>
      </c>
      <c r="C58" s="72" t="s">
        <v>15</v>
      </c>
      <c r="D58" s="46" t="s">
        <v>84</v>
      </c>
      <c r="E58" s="46">
        <v>10</v>
      </c>
      <c r="F58" s="41">
        <v>3980</v>
      </c>
      <c r="G58" s="41">
        <v>4380</v>
      </c>
      <c r="H58" s="41">
        <v>3340</v>
      </c>
      <c r="I58" s="42">
        <f t="shared" si="3"/>
        <v>3900</v>
      </c>
      <c r="J58" s="4">
        <f>STDEV(F58:H58)</f>
        <v>524.59508194416003</v>
      </c>
      <c r="K58" s="4">
        <f>J58/I58*100</f>
        <v>13.451155947286155</v>
      </c>
      <c r="L58" s="43" t="s">
        <v>4</v>
      </c>
      <c r="M58" s="44">
        <f t="shared" si="4"/>
        <v>39000</v>
      </c>
    </row>
    <row r="59" spans="1:13" ht="56.25" x14ac:dyDescent="0.3">
      <c r="A59" s="79"/>
      <c r="B59" s="49" t="s">
        <v>72</v>
      </c>
      <c r="C59" s="72" t="s">
        <v>15</v>
      </c>
      <c r="D59" s="46" t="s">
        <v>84</v>
      </c>
      <c r="E59" s="46">
        <v>10</v>
      </c>
      <c r="F59" s="41">
        <v>2850</v>
      </c>
      <c r="G59" s="41">
        <v>3700</v>
      </c>
      <c r="H59" s="41">
        <v>3410</v>
      </c>
      <c r="I59" s="42">
        <f t="shared" si="3"/>
        <v>3320</v>
      </c>
      <c r="J59" s="4">
        <f>STDEV(F59:H59)</f>
        <v>432.087954009366</v>
      </c>
      <c r="K59" s="4">
        <f>J59/I59*100</f>
        <v>13.014697409920661</v>
      </c>
      <c r="L59" s="43" t="s">
        <v>4</v>
      </c>
      <c r="M59" s="44">
        <f t="shared" si="4"/>
        <v>33200</v>
      </c>
    </row>
    <row r="60" spans="1:13" ht="63.75" x14ac:dyDescent="0.3">
      <c r="A60" s="79"/>
      <c r="B60" s="26" t="s">
        <v>73</v>
      </c>
      <c r="C60" s="72" t="s">
        <v>15</v>
      </c>
      <c r="D60" s="46" t="s">
        <v>83</v>
      </c>
      <c r="E60" s="47" t="s">
        <v>91</v>
      </c>
      <c r="F60" s="41">
        <v>31000</v>
      </c>
      <c r="G60" s="41">
        <v>37200</v>
      </c>
      <c r="H60" s="41">
        <v>40160</v>
      </c>
      <c r="I60" s="42">
        <f t="shared" si="3"/>
        <v>36120</v>
      </c>
      <c r="J60" s="4">
        <f>STDEV(F60:H60)</f>
        <v>4674.5267140107353</v>
      </c>
      <c r="K60" s="4">
        <f>J60/I60*100</f>
        <v>12.941657569243453</v>
      </c>
      <c r="L60" s="43" t="s">
        <v>4</v>
      </c>
      <c r="M60" s="44">
        <f t="shared" si="4"/>
        <v>36120</v>
      </c>
    </row>
    <row r="61" spans="1:13" ht="56.25" x14ac:dyDescent="0.3">
      <c r="A61" s="79"/>
      <c r="B61" s="49" t="s">
        <v>74</v>
      </c>
      <c r="C61" s="72" t="s">
        <v>15</v>
      </c>
      <c r="D61" s="46" t="s">
        <v>92</v>
      </c>
      <c r="E61" s="47" t="s">
        <v>89</v>
      </c>
      <c r="F61" s="41">
        <v>460</v>
      </c>
      <c r="G61" s="41">
        <v>506</v>
      </c>
      <c r="H61" s="41">
        <v>588</v>
      </c>
      <c r="I61" s="42">
        <f t="shared" si="3"/>
        <v>518</v>
      </c>
      <c r="J61" s="4">
        <f>STDEV(F61:H61)</f>
        <v>64.838260309789305</v>
      </c>
      <c r="K61" s="4">
        <f>J61/I61*100</f>
        <v>12.517038669843494</v>
      </c>
      <c r="L61" s="43" t="s">
        <v>4</v>
      </c>
      <c r="M61" s="44">
        <f>I61*500</f>
        <v>259000</v>
      </c>
    </row>
    <row r="62" spans="1:13" ht="56.25" x14ac:dyDescent="0.3">
      <c r="A62" s="79"/>
      <c r="B62" s="26" t="s">
        <v>75</v>
      </c>
      <c r="C62" s="72" t="s">
        <v>15</v>
      </c>
      <c r="D62" s="46" t="s">
        <v>84</v>
      </c>
      <c r="E62" s="46">
        <v>30</v>
      </c>
      <c r="F62" s="41">
        <v>1000</v>
      </c>
      <c r="G62" s="41">
        <v>1200</v>
      </c>
      <c r="H62" s="41">
        <v>1220</v>
      </c>
      <c r="I62" s="42">
        <f t="shared" si="3"/>
        <v>1140</v>
      </c>
      <c r="J62" s="4">
        <f>STDEV(F62:H62)</f>
        <v>121.6552506059644</v>
      </c>
      <c r="K62" s="4">
        <f>J62/I62*100</f>
        <v>10.671513211049509</v>
      </c>
      <c r="L62" s="43" t="s">
        <v>4</v>
      </c>
      <c r="M62" s="44">
        <f t="shared" si="4"/>
        <v>34200</v>
      </c>
    </row>
    <row r="63" spans="1:13" ht="56.25" x14ac:dyDescent="0.3">
      <c r="A63" s="79"/>
      <c r="B63" s="26" t="s">
        <v>76</v>
      </c>
      <c r="C63" s="72" t="s">
        <v>15</v>
      </c>
      <c r="D63" s="46" t="s">
        <v>84</v>
      </c>
      <c r="E63" s="46">
        <v>30</v>
      </c>
      <c r="F63" s="41">
        <v>366</v>
      </c>
      <c r="G63" s="41">
        <v>439</v>
      </c>
      <c r="H63" s="41">
        <v>473</v>
      </c>
      <c r="I63" s="42">
        <f t="shared" si="3"/>
        <v>426</v>
      </c>
      <c r="J63" s="4">
        <f>STDEV(F63:H63)</f>
        <v>54.671747731346578</v>
      </c>
      <c r="K63" s="4">
        <f>J63/I63*100</f>
        <v>12.833743598907649</v>
      </c>
      <c r="L63" s="43" t="s">
        <v>4</v>
      </c>
      <c r="M63" s="44">
        <f t="shared" si="4"/>
        <v>12780</v>
      </c>
    </row>
    <row r="64" spans="1:13" ht="56.25" x14ac:dyDescent="0.3">
      <c r="A64" s="79"/>
      <c r="B64" s="49" t="s">
        <v>77</v>
      </c>
      <c r="C64" s="72" t="s">
        <v>15</v>
      </c>
      <c r="D64" s="46" t="s">
        <v>93</v>
      </c>
      <c r="E64" s="47" t="s">
        <v>82</v>
      </c>
      <c r="F64" s="41">
        <v>6240</v>
      </c>
      <c r="G64" s="41">
        <v>6860</v>
      </c>
      <c r="H64" s="41">
        <v>8260</v>
      </c>
      <c r="I64" s="42">
        <f t="shared" si="3"/>
        <v>7120</v>
      </c>
      <c r="J64" s="4">
        <f>STDEV(F64:H64)</f>
        <v>1034.7946656221222</v>
      </c>
      <c r="K64" s="4">
        <f>J64/I64*100</f>
        <v>14.533632944130931</v>
      </c>
      <c r="L64" s="43" t="s">
        <v>4</v>
      </c>
      <c r="M64" s="44">
        <f>I64*6</f>
        <v>42720</v>
      </c>
    </row>
    <row r="65" spans="1:13" ht="63.75" x14ac:dyDescent="0.3">
      <c r="A65" s="79"/>
      <c r="B65" s="26" t="s">
        <v>100</v>
      </c>
      <c r="C65" s="72" t="s">
        <v>15</v>
      </c>
      <c r="D65" s="46" t="s">
        <v>94</v>
      </c>
      <c r="E65" s="47" t="s">
        <v>99</v>
      </c>
      <c r="F65" s="41">
        <v>2120</v>
      </c>
      <c r="G65" s="41">
        <v>2760</v>
      </c>
      <c r="H65" s="41">
        <v>2440</v>
      </c>
      <c r="I65" s="42">
        <f t="shared" si="3"/>
        <v>2440</v>
      </c>
      <c r="J65" s="4">
        <f>STDEV(F65:H65)</f>
        <v>320</v>
      </c>
      <c r="K65" s="4">
        <f>J65/I65*100</f>
        <v>13.114754098360656</v>
      </c>
      <c r="L65" s="43" t="s">
        <v>4</v>
      </c>
      <c r="M65" s="44">
        <f>I65*2*12</f>
        <v>58560</v>
      </c>
    </row>
    <row r="66" spans="1:13" ht="56.25" x14ac:dyDescent="0.3">
      <c r="A66" s="79"/>
      <c r="B66" s="26" t="s">
        <v>78</v>
      </c>
      <c r="C66" s="72" t="s">
        <v>15</v>
      </c>
      <c r="D66" s="31" t="s">
        <v>94</v>
      </c>
      <c r="E66" s="40" t="s">
        <v>95</v>
      </c>
      <c r="F66" s="41">
        <v>1380</v>
      </c>
      <c r="G66" s="41">
        <v>1650</v>
      </c>
      <c r="H66" s="41">
        <v>1800</v>
      </c>
      <c r="I66" s="42">
        <f t="shared" si="0"/>
        <v>1610</v>
      </c>
      <c r="J66" s="4">
        <f>STDEV(F66:H66)</f>
        <v>212.83796653792763</v>
      </c>
      <c r="K66" s="4">
        <f>J66/I66*100</f>
        <v>13.219749474405443</v>
      </c>
      <c r="L66" s="43" t="s">
        <v>4</v>
      </c>
      <c r="M66" s="44">
        <f>I66*5*8</f>
        <v>64400</v>
      </c>
    </row>
    <row r="67" spans="1:13" x14ac:dyDescent="0.3">
      <c r="A67" s="79"/>
      <c r="B67" s="73" t="s">
        <v>20</v>
      </c>
      <c r="C67" s="55"/>
      <c r="D67" s="55"/>
      <c r="E67" s="56"/>
      <c r="F67" s="22">
        <f>F66*5*8+F65*2*12+F64*6+F63*30+F62*30+F61*500+F60+F59*10+F58*10+F57*10+F56*500+F55*500+F54*40+F53*3+F52*500+F51+F50*45+F49+F48+F47+F46*2+F45+F44+F43*18+F42+F41+F40+F39+F38*15+F37*15+F36*20+F35+F34*6+F33+F32*500+F31*100+F30*500+F29+F28+F27*3+F26*4+F25+F24+F23*30+F22*15+F21+F20*4+F19+F18*4+F17*4+F16*4+F15*4+F14*4+F13+F12+F11*6+F10+F9</f>
        <v>2138211</v>
      </c>
      <c r="G67" s="22">
        <f>G66*5*8+G65*2*12+G64*6+G63*30+G62*30+G61*500+G60+G59*10+G58*10+G57*10+G56*500+G55*500+G54*40+G53*3+G52*500+G51+G50*45+G49+G48+G47+G46*2+G45+G44+G43*18+G42+G41+G40+G39+G38*15+G37*15+G36*20+G35+G34*6+G33+G32*500+G31*100+G30*500+G29+G28+G27*3+G26*4+G25+G24+G23*30+G22*15+G21+G20*4+G19+G18*4+G17*4+G16*4+G15*4+G14*4+G13+G12+G11*6+G10+G9</f>
        <v>2483930</v>
      </c>
      <c r="H67" s="22">
        <f>H66*5*8+H65*2*12+H64*6+H63*30+H62*30+H61*500+H60+H59*10+H58*10+H57*10+H56*500+H55*500+H54*40+H53*3+H52*500+H51+H50*45+H49+H48+H47+H46*2+H45+H44+H43*18+H42+H41+H40+H39+H38*15+H37*15+H36*20+H35+H34*6+H33+H32*500+H31*100+H30*500+H29+H28+H27*3+H26*4+H25+H24+H23*30+H22*15+H21+H20*4+H19+H18*4+H17*4+H16*4+H15*4+H14*4+H13+H12+H11*6+H10+H9</f>
        <v>2701039</v>
      </c>
      <c r="I67" s="57">
        <f>AVERAGE(F67:H67)</f>
        <v>2441060</v>
      </c>
      <c r="J67" s="4">
        <f>STDEV(F67:H67)</f>
        <v>283852.45651746611</v>
      </c>
      <c r="K67" s="4">
        <f t="shared" ref="K9:K67" si="5">J67/I67*100</f>
        <v>11.628245783285381</v>
      </c>
      <c r="L67" s="43" t="s">
        <v>4</v>
      </c>
      <c r="M67" s="58">
        <f>SUM(M9:M66)</f>
        <v>2441060</v>
      </c>
    </row>
    <row r="68" spans="1:13" x14ac:dyDescent="0.3">
      <c r="A68" s="79"/>
      <c r="B68" s="80" t="s">
        <v>1</v>
      </c>
      <c r="C68" s="8"/>
      <c r="D68" s="9"/>
      <c r="E68" s="18"/>
      <c r="F68" s="9"/>
      <c r="G68" s="9"/>
      <c r="H68" s="9"/>
      <c r="I68" s="9"/>
      <c r="J68" s="9"/>
      <c r="K68" s="9"/>
      <c r="L68" s="9"/>
      <c r="M68" s="10"/>
    </row>
    <row r="69" spans="1:13" x14ac:dyDescent="0.3">
      <c r="A69" s="79"/>
      <c r="B69" s="80"/>
      <c r="C69" s="11"/>
      <c r="D69" s="12"/>
      <c r="E69" s="19"/>
      <c r="F69" s="12"/>
      <c r="G69" s="12"/>
      <c r="H69" s="12"/>
      <c r="I69" s="12"/>
      <c r="J69" s="12"/>
      <c r="K69" s="12"/>
      <c r="L69" s="12"/>
      <c r="M69" s="13"/>
    </row>
    <row r="70" spans="1:13" x14ac:dyDescent="0.3">
      <c r="A70" s="79"/>
      <c r="B70" s="80" t="s">
        <v>2</v>
      </c>
      <c r="C70" s="8"/>
      <c r="D70" s="9"/>
      <c r="E70" s="18"/>
      <c r="F70" s="29"/>
      <c r="G70" s="29"/>
      <c r="H70" s="29"/>
      <c r="I70" s="9"/>
      <c r="J70" s="9"/>
      <c r="K70" s="9"/>
      <c r="L70" s="9"/>
      <c r="M70" s="10"/>
    </row>
    <row r="71" spans="1:13" x14ac:dyDescent="0.3">
      <c r="A71" s="79"/>
      <c r="B71" s="80"/>
      <c r="C71" s="11"/>
      <c r="D71" s="12"/>
      <c r="E71" s="19"/>
      <c r="F71" s="30"/>
      <c r="G71" s="30"/>
      <c r="H71" s="30"/>
      <c r="I71" s="12"/>
      <c r="J71" s="12"/>
      <c r="K71" s="12"/>
      <c r="L71" s="12"/>
      <c r="M71" s="13"/>
    </row>
    <row r="72" spans="1:13" ht="34.5" customHeight="1" x14ac:dyDescent="0.3">
      <c r="A72" s="79"/>
      <c r="B72" s="1" t="s">
        <v>3</v>
      </c>
      <c r="C72" s="14"/>
      <c r="D72" s="15"/>
      <c r="E72" s="20"/>
      <c r="F72" s="28"/>
      <c r="G72" s="28"/>
      <c r="H72" s="28"/>
      <c r="I72" s="15"/>
      <c r="J72" s="15"/>
      <c r="K72" s="15"/>
      <c r="L72" s="15"/>
      <c r="M72" s="16"/>
    </row>
    <row r="73" spans="1:13" x14ac:dyDescent="0.3">
      <c r="A73" s="79"/>
      <c r="B73" s="23"/>
      <c r="C73" s="23"/>
      <c r="D73" s="23"/>
      <c r="E73" s="59"/>
      <c r="F73" s="23"/>
      <c r="G73" s="23"/>
      <c r="H73" s="60"/>
      <c r="I73" s="23"/>
      <c r="J73" s="23"/>
      <c r="K73" s="23"/>
      <c r="L73" s="23"/>
      <c r="M73" s="61"/>
    </row>
    <row r="74" spans="1:13" x14ac:dyDescent="0.3">
      <c r="A74" s="79"/>
      <c r="B74" s="24" t="s">
        <v>8</v>
      </c>
      <c r="C74" s="24"/>
      <c r="D74" s="24"/>
      <c r="E74" s="62"/>
      <c r="F74" s="24"/>
      <c r="G74" s="27"/>
      <c r="H74" s="24"/>
      <c r="I74" s="24"/>
      <c r="J74" s="24"/>
      <c r="K74" s="24"/>
      <c r="L74" s="24"/>
      <c r="M74" s="63"/>
    </row>
    <row r="75" spans="1:13" x14ac:dyDescent="0.3">
      <c r="A75" s="79"/>
      <c r="B75" s="24"/>
      <c r="C75" s="24"/>
      <c r="D75" s="24"/>
      <c r="E75" s="62"/>
      <c r="F75" s="24"/>
      <c r="G75" s="24"/>
      <c r="H75" s="24"/>
      <c r="I75" s="24"/>
      <c r="J75" s="24"/>
      <c r="K75" s="24"/>
      <c r="L75" s="24"/>
      <c r="M75" s="63"/>
    </row>
    <row r="76" spans="1:13" x14ac:dyDescent="0.3">
      <c r="A76" s="79"/>
      <c r="B76" s="24" t="s">
        <v>21</v>
      </c>
      <c r="C76" s="24"/>
      <c r="D76" s="24"/>
      <c r="E76" s="62"/>
      <c r="F76" s="27"/>
      <c r="G76" s="27"/>
      <c r="H76" s="24"/>
      <c r="I76" s="24"/>
      <c r="J76" s="24"/>
      <c r="K76" s="24"/>
      <c r="L76" s="24"/>
      <c r="M76" s="63"/>
    </row>
    <row r="77" spans="1:13" x14ac:dyDescent="0.3">
      <c r="A77" s="79"/>
      <c r="B77" s="24"/>
      <c r="C77" s="24"/>
      <c r="D77" s="24"/>
      <c r="E77" s="62"/>
      <c r="F77" s="24"/>
      <c r="G77" s="24"/>
      <c r="H77" s="24"/>
      <c r="I77" s="24"/>
      <c r="J77" s="24"/>
      <c r="K77" s="24"/>
      <c r="L77" s="24"/>
      <c r="M77" s="63"/>
    </row>
    <row r="78" spans="1:13" x14ac:dyDescent="0.3">
      <c r="A78" s="79"/>
      <c r="B78" s="24" t="s">
        <v>22</v>
      </c>
      <c r="C78" s="24"/>
      <c r="D78" s="24"/>
      <c r="E78" s="62"/>
      <c r="F78" s="24"/>
      <c r="G78" s="24"/>
      <c r="H78" s="24"/>
      <c r="I78" s="24"/>
      <c r="J78" s="24"/>
      <c r="K78" s="24"/>
      <c r="L78" s="24"/>
      <c r="M78" s="63"/>
    </row>
    <row r="79" spans="1:13" x14ac:dyDescent="0.3">
      <c r="A79" s="79"/>
      <c r="B79" s="24"/>
      <c r="C79" s="24"/>
      <c r="D79" s="24"/>
      <c r="E79" s="62"/>
      <c r="F79" s="24"/>
      <c r="G79" s="24"/>
      <c r="H79" s="27"/>
      <c r="I79" s="24"/>
      <c r="J79" s="24"/>
      <c r="K79" s="24"/>
      <c r="L79" s="24"/>
      <c r="M79" s="63"/>
    </row>
    <row r="80" spans="1:13" x14ac:dyDescent="0.3">
      <c r="A80" s="79"/>
      <c r="B80" s="24"/>
      <c r="C80" s="24"/>
      <c r="D80" s="24"/>
      <c r="E80" s="62"/>
      <c r="F80" s="24"/>
      <c r="G80" s="24"/>
      <c r="H80" s="27"/>
      <c r="I80" s="24"/>
      <c r="J80" s="24"/>
      <c r="K80" s="24"/>
      <c r="L80" s="24"/>
      <c r="M80" s="63"/>
    </row>
    <row r="81" spans="1:13" x14ac:dyDescent="0.3">
      <c r="A81" s="79"/>
      <c r="B81" s="24"/>
      <c r="C81" s="24"/>
      <c r="D81" s="24"/>
      <c r="E81" s="62"/>
      <c r="F81" s="24"/>
      <c r="G81" s="24"/>
      <c r="H81" s="27"/>
      <c r="I81" s="24"/>
      <c r="J81" s="24"/>
      <c r="K81" s="24"/>
      <c r="L81" s="24"/>
      <c r="M81" s="63"/>
    </row>
    <row r="82" spans="1:13" x14ac:dyDescent="0.3">
      <c r="A82" s="79"/>
      <c r="B82" s="24"/>
      <c r="C82" s="24"/>
      <c r="D82" s="24"/>
      <c r="E82" s="62"/>
      <c r="F82" s="24"/>
      <c r="G82" s="24"/>
      <c r="H82" s="27"/>
      <c r="I82" s="24"/>
      <c r="J82" s="24"/>
      <c r="K82" s="24"/>
      <c r="L82" s="24"/>
      <c r="M82" s="63"/>
    </row>
    <row r="83" spans="1:13" x14ac:dyDescent="0.3">
      <c r="A83" s="79"/>
      <c r="B83" s="24"/>
      <c r="C83" s="24"/>
      <c r="D83" s="24"/>
      <c r="E83" s="62"/>
      <c r="F83" s="24"/>
      <c r="G83" s="24"/>
      <c r="H83" s="27"/>
      <c r="I83" s="24"/>
      <c r="J83" s="24"/>
      <c r="K83" s="24"/>
      <c r="L83" s="24"/>
      <c r="M83" s="63"/>
    </row>
    <row r="84" spans="1:13" x14ac:dyDescent="0.3">
      <c r="A84" s="64"/>
      <c r="B84" s="24"/>
      <c r="C84" s="24"/>
      <c r="D84" s="24"/>
      <c r="E84" s="62"/>
      <c r="F84" s="24"/>
      <c r="G84" s="24"/>
      <c r="H84" s="27"/>
      <c r="I84" s="24"/>
      <c r="J84" s="24"/>
      <c r="K84" s="24"/>
      <c r="L84" s="24"/>
      <c r="M84" s="63"/>
    </row>
    <row r="85" spans="1:13" x14ac:dyDescent="0.3">
      <c r="A85" s="74"/>
      <c r="B85" s="24"/>
      <c r="C85" s="24"/>
      <c r="D85" s="24"/>
      <c r="E85" s="62"/>
      <c r="F85" s="24"/>
      <c r="G85" s="24"/>
      <c r="H85" s="27"/>
      <c r="I85" s="24"/>
      <c r="J85" s="24"/>
      <c r="K85" s="24"/>
      <c r="L85" s="24"/>
      <c r="M85" s="63"/>
    </row>
    <row r="86" spans="1:13" x14ac:dyDescent="0.3">
      <c r="A86" s="74"/>
      <c r="B86" s="24"/>
      <c r="C86" s="24"/>
      <c r="D86" s="24"/>
      <c r="E86" s="62"/>
      <c r="F86" s="24"/>
      <c r="G86" s="24"/>
      <c r="H86" s="27"/>
      <c r="I86" s="24"/>
      <c r="J86" s="24"/>
      <c r="K86" s="24"/>
      <c r="L86" s="24"/>
      <c r="M86" s="63"/>
    </row>
    <row r="87" spans="1:13" ht="57" hidden="1" customHeight="1" x14ac:dyDescent="0.3">
      <c r="A87" s="74"/>
      <c r="B87" s="24"/>
      <c r="C87" s="24"/>
      <c r="D87" s="24"/>
      <c r="E87" s="62"/>
      <c r="F87" s="24"/>
      <c r="G87" s="24"/>
      <c r="H87" s="27"/>
      <c r="I87" s="24"/>
      <c r="J87" s="24"/>
      <c r="K87" s="24"/>
      <c r="L87" s="24"/>
      <c r="M87" s="63"/>
    </row>
    <row r="88" spans="1:13" x14ac:dyDescent="0.3">
      <c r="A88" s="74"/>
      <c r="B88" s="24"/>
      <c r="C88" s="24"/>
      <c r="D88" s="24"/>
      <c r="E88" s="62"/>
      <c r="F88" s="24"/>
      <c r="G88" s="24"/>
      <c r="H88" s="27"/>
      <c r="I88" s="24"/>
      <c r="J88" s="24"/>
      <c r="K88" s="24"/>
      <c r="L88" s="24"/>
      <c r="M88" s="63"/>
    </row>
    <row r="89" spans="1:13" ht="19.5" thickBot="1" x14ac:dyDescent="0.35">
      <c r="A89" s="65"/>
      <c r="B89" s="25"/>
      <c r="C89" s="25"/>
      <c r="D89" s="25"/>
      <c r="E89" s="66"/>
      <c r="F89" s="25"/>
      <c r="G89" s="25"/>
      <c r="H89" s="67"/>
      <c r="I89" s="25"/>
      <c r="J89" s="25"/>
      <c r="K89" s="25"/>
      <c r="L89" s="25"/>
      <c r="M89" s="68"/>
    </row>
    <row r="90" spans="1:13" x14ac:dyDescent="0.3">
      <c r="A90" s="69"/>
    </row>
  </sheetData>
  <mergeCells count="20">
    <mergeCell ref="B1:M1"/>
    <mergeCell ref="B2:M2"/>
    <mergeCell ref="A3:M3"/>
    <mergeCell ref="A4:A5"/>
    <mergeCell ref="B4:B5"/>
    <mergeCell ref="C4:C5"/>
    <mergeCell ref="D4:D5"/>
    <mergeCell ref="E4:E5"/>
    <mergeCell ref="F4:H5"/>
    <mergeCell ref="I4:I5"/>
    <mergeCell ref="M4:M5"/>
    <mergeCell ref="A87:A88"/>
    <mergeCell ref="J4:J5"/>
    <mergeCell ref="K4:K5"/>
    <mergeCell ref="L4:L5"/>
    <mergeCell ref="F6:H6"/>
    <mergeCell ref="A7:A83"/>
    <mergeCell ref="B68:B69"/>
    <mergeCell ref="B70:B71"/>
    <mergeCell ref="A85:A86"/>
  </mergeCells>
  <phoneticPr fontId="1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2021-11-22T10:43:57Z</dcterms:modified>
</cp:coreProperties>
</file>