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НМЦК!$A$1:$N$13</definedName>
  </definedNames>
  <calcPr calcId="114210"/>
</workbook>
</file>

<file path=xl/calcChain.xml><?xml version="1.0" encoding="utf-8"?>
<calcChain xmlns="http://schemas.openxmlformats.org/spreadsheetml/2006/main">
  <c r="L7" i="1"/>
  <c r="L8"/>
  <c r="K7"/>
  <c r="N7"/>
  <c r="K8"/>
  <c r="N8"/>
  <c r="J7"/>
  <c r="J8"/>
  <c r="H7"/>
  <c r="H8"/>
  <c r="F7"/>
  <c r="F8"/>
  <c r="F6"/>
  <c r="L6"/>
  <c r="K6"/>
  <c r="J6"/>
  <c r="H6"/>
  <c r="M6"/>
  <c r="M8"/>
  <c r="M7"/>
  <c r="N6"/>
  <c r="N9"/>
  <c r="J9"/>
  <c r="F9"/>
  <c r="H9"/>
</calcChain>
</file>

<file path=xl/sharedStrings.xml><?xml version="1.0" encoding="utf-8"?>
<sst xmlns="http://schemas.openxmlformats.org/spreadsheetml/2006/main" count="30" uniqueCount="24">
  <si>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</si>
  <si>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</si>
  <si>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</si>
  <si>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</si>
  <si>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</si>
  <si>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</si>
  <si>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</si>
  <si>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</si>
  <si>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</si>
  <si>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</si>
  <si>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</si>
  <si>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</si>
  <si>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</si>
  <si>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</si>
  <si>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</si>
  <si>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</t>
  </si>
  <si>
    <t>Поставка лекарственных препаратов (Препараты для лечения онкологических заболеваний 3)</t>
  </si>
  <si>
    <t>Источник 1
 КП № 5131 от 13.10.2022</t>
  </si>
  <si>
    <t>Источник 2
 КП № 3793 от 13.10.20222</t>
  </si>
  <si>
    <t>Источник 3
 КП № 4421 от 13.10.2022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</si>
  <si>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356 787,40 рублей </t>
    </r>
    <r>
      <rPr>
        <sz val="12"/>
        <rFont val="Times New Roman"/>
        <family val="1"/>
        <charset val="204"/>
      </rPr>
      <t>(Триста пятьдесят шесть тысяч семьсот восемьдесят семь рублей 40 копеек).</t>
    </r>
  </si>
  <si>
    <t>Ланреотид гель для подкожного введения пролонгированного действия, 120 мг, - (шприцы) 510 мг (1) / в комплекте с иглой -1 шт. / - пачки картонные</t>
  </si>
  <si>
    <t>Диферелин лиофилизат для приготовления суспензии для внутримышечного введения пролонгированного действия 3.75 мг - флаконы - пачки картонные /в комплекте: растворитель (ампулы) 2 мл - 1шт., шприцы - 1 шт., иглы с наконечниками - 2 шт./</t>
  </si>
  <si>
    <t>Этопозид концентрат для приготовления раствора для инфузий, 20 мг/мл, 5 мл - флаконы (1) - пачки картонные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</si>
</sst>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40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4" fontId="2" fillId="9" borderId="2" xfId="0" applyNumberFormat="1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3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3" xfId="0" applyNumberFormat="1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145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145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145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14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12"/>
  <sheetViews>
    <sheetView tabSelected="1" zoomScaleNormal="77" workbookViewId="0">
      <selection activeCell="G24" sqref="G24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6" customHeight="1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8.25">
      <c r="A3" s="36" t="s">
        <v>1</v>
      </c>
      <c r="B3" s="38" t="s">
        <v>11</v>
      </c>
      <c r="C3" s="36" t="s">
        <v>7</v>
      </c>
      <c r="D3" s="33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7" t="s">
        <v>4</v>
      </c>
    </row>
    <row r="4" spans="1:14" ht="45.75" customHeight="1">
      <c r="A4" s="36"/>
      <c r="B4" s="38"/>
      <c r="C4" s="36"/>
      <c r="D4" s="33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6" t="s">
        <v>8</v>
      </c>
      <c r="L4" s="26" t="s">
        <v>5</v>
      </c>
      <c r="M4" s="26" t="s">
        <v>9</v>
      </c>
      <c r="N4" s="28" t="s">
        <v>12</v>
      </c>
    </row>
    <row r="5" spans="1:14" ht="55.5" customHeight="1">
      <c r="A5" s="37"/>
      <c r="B5" s="39"/>
      <c r="C5" s="37"/>
      <c r="D5" s="34"/>
      <c r="E5" s="30" t="s">
        <v>17</v>
      </c>
      <c r="F5" s="30"/>
      <c r="G5" s="30" t="s">
        <v>18</v>
      </c>
      <c r="H5" s="30"/>
      <c r="I5" s="30" t="s">
        <v>19</v>
      </c>
      <c r="J5" s="30"/>
      <c r="K5" s="27"/>
      <c r="L5" s="27"/>
      <c r="M5" s="27"/>
      <c r="N5" s="29"/>
    </row>
    <row r="6" spans="1:14" ht="51">
      <c r="A6" s="21">
        <v>1</v>
      </c>
      <c r="B6" s="24" t="s">
        <v>21</v>
      </c>
      <c r="C6" s="22" t="s">
        <v>15</v>
      </c>
      <c r="D6" s="15">
        <v>3</v>
      </c>
      <c r="E6" s="20">
        <v>49610</v>
      </c>
      <c r="F6" s="8">
        <f>D6*E6</f>
        <v>148830</v>
      </c>
      <c r="G6" s="20">
        <v>50354.15</v>
      </c>
      <c r="H6" s="8">
        <f>G6*D6</f>
        <v>151062.45000000001</v>
      </c>
      <c r="I6" s="20">
        <v>50047.74</v>
      </c>
      <c r="J6" s="8">
        <f>I6*D6</f>
        <v>150143.22</v>
      </c>
      <c r="K6" s="16">
        <f>(E6+G6+I6)/3</f>
        <v>50003.963333333326</v>
      </c>
      <c r="L6" s="17">
        <f>STDEV(E6,G6,I6)</f>
        <v>374.00147464086638</v>
      </c>
      <c r="M6" s="18">
        <f>L6/K6</f>
        <v>7.4794366228076942E-3</v>
      </c>
      <c r="N6" s="19">
        <f>ROUND(K6,2)*D6</f>
        <v>150011.88</v>
      </c>
    </row>
    <row r="7" spans="1:14" ht="76.5">
      <c r="A7" s="21">
        <v>2</v>
      </c>
      <c r="B7" s="25" t="s">
        <v>22</v>
      </c>
      <c r="C7" s="22" t="s">
        <v>15</v>
      </c>
      <c r="D7" s="15">
        <v>40</v>
      </c>
      <c r="E7" s="20">
        <v>5127.1899999999996</v>
      </c>
      <c r="F7" s="8">
        <f>D7*E7</f>
        <v>205087.59999999998</v>
      </c>
      <c r="G7" s="20">
        <v>5204.09</v>
      </c>
      <c r="H7" s="8">
        <f>G7*D7</f>
        <v>208163.6</v>
      </c>
      <c r="I7" s="20">
        <v>5172.43</v>
      </c>
      <c r="J7" s="8">
        <f>I7*D7</f>
        <v>206897.2</v>
      </c>
      <c r="K7" s="16">
        <f>(E7+G7+I7)/3</f>
        <v>5167.9033333333327</v>
      </c>
      <c r="L7" s="17">
        <f>STDEV(E7,G7,I7)</f>
        <v>38.649327721588364</v>
      </c>
      <c r="M7" s="18">
        <f>L7/K7</f>
        <v>7.4787249738781942E-3</v>
      </c>
      <c r="N7" s="19">
        <f>ROUND(K7,2)*D7</f>
        <v>206716</v>
      </c>
    </row>
    <row r="8" spans="1:14" ht="38.25">
      <c r="A8" s="21">
        <v>3</v>
      </c>
      <c r="B8" s="24" t="s">
        <v>23</v>
      </c>
      <c r="C8" s="22" t="s">
        <v>15</v>
      </c>
      <c r="D8" s="15">
        <v>10</v>
      </c>
      <c r="E8" s="20">
        <v>286.98</v>
      </c>
      <c r="F8" s="8">
        <f>D8*E8</f>
        <v>2869.8</v>
      </c>
      <c r="G8" s="20">
        <v>264.8</v>
      </c>
      <c r="H8" s="8">
        <f>G8*D8</f>
        <v>2648</v>
      </c>
      <c r="I8" s="20">
        <v>289.51</v>
      </c>
      <c r="J8" s="8">
        <f>I8*D8</f>
        <v>2895.1</v>
      </c>
      <c r="K8" s="16">
        <f>(E8+G8+I8)/3</f>
        <v>280.43</v>
      </c>
      <c r="L8" s="17">
        <f>STDEV(E8,G8,I8)</f>
        <v>13.594958624431843</v>
      </c>
      <c r="M8" s="18">
        <f>L8/K8</f>
        <v>4.8478973806054426E-2</v>
      </c>
      <c r="N8" s="19">
        <f>ROUND(K8,2)*D8</f>
        <v>2804.3</v>
      </c>
    </row>
    <row r="9" spans="1:14">
      <c r="A9" s="9"/>
      <c r="B9" s="23" t="s">
        <v>10</v>
      </c>
      <c r="C9" s="10"/>
      <c r="D9" s="11"/>
      <c r="E9" s="12"/>
      <c r="F9" s="12">
        <f>SUM(F6:F8)</f>
        <v>356787.39999999997</v>
      </c>
      <c r="G9" s="12"/>
      <c r="H9" s="14">
        <f>SUM(H6:H8)</f>
        <v>361874.05000000005</v>
      </c>
      <c r="I9" s="12"/>
      <c r="J9" s="14">
        <f>SUM(J6:J8)</f>
        <v>359935.52</v>
      </c>
      <c r="K9" s="12"/>
      <c r="L9" s="12"/>
      <c r="M9" s="12"/>
      <c r="N9" s="14">
        <f>SUM(N6:N8)</f>
        <v>359532.18</v>
      </c>
    </row>
    <row r="12" spans="1:14" ht="15.75">
      <c r="A12" s="6"/>
      <c r="B12" s="32" t="s">
        <v>20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</sheetData>
  <mergeCells count="16">
    <mergeCell ref="A1:N1"/>
    <mergeCell ref="B12:N12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2022-12-20T10:29:25Z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