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НМЦК!$A$6:$HE$53</definedName>
    <definedName name="_xlnm.Print_Area" localSheetId="0">НМЦК!$A$1:$O$58</definedName>
  </definedNames>
  <calcPr calcId="114210"/>
</workbook>
</file>

<file path=xl/calcChain.xml><?xml version="1.0" encoding="utf-8"?>
<calcChain xmlns="http://schemas.openxmlformats.org/spreadsheetml/2006/main">
  <c r="G10" i="1"/>
  <c r="L25"/>
  <c r="O25"/>
  <c r="M7"/>
  <c r="M8"/>
  <c r="M9"/>
  <c r="L9"/>
  <c r="N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L7"/>
  <c r="L8"/>
  <c r="O8"/>
  <c r="L10"/>
  <c r="O10"/>
  <c r="L11"/>
  <c r="L12"/>
  <c r="O12"/>
  <c r="L13"/>
  <c r="L14"/>
  <c r="O14"/>
  <c r="L15"/>
  <c r="O15"/>
  <c r="L16"/>
  <c r="O16"/>
  <c r="L17"/>
  <c r="L18"/>
  <c r="O18"/>
  <c r="L19"/>
  <c r="O19"/>
  <c r="L20"/>
  <c r="O20"/>
  <c r="L21"/>
  <c r="O21"/>
  <c r="L22"/>
  <c r="O22"/>
  <c r="L23"/>
  <c r="O23"/>
  <c r="L24"/>
  <c r="O24"/>
  <c r="L26"/>
  <c r="O26"/>
  <c r="L27"/>
  <c r="O27"/>
  <c r="L28"/>
  <c r="O28"/>
  <c r="L29"/>
  <c r="O29"/>
  <c r="L30"/>
  <c r="O30"/>
  <c r="L31"/>
  <c r="O31"/>
  <c r="L32"/>
  <c r="O32"/>
  <c r="L33"/>
  <c r="O33"/>
  <c r="L34"/>
  <c r="O34"/>
  <c r="L35"/>
  <c r="O35"/>
  <c r="L36"/>
  <c r="O36"/>
  <c r="L37"/>
  <c r="O37"/>
  <c r="L38"/>
  <c r="O38"/>
  <c r="L39"/>
  <c r="O39"/>
  <c r="L40"/>
  <c r="O40"/>
  <c r="L41"/>
  <c r="O41"/>
  <c r="L42"/>
  <c r="O42"/>
  <c r="L43"/>
  <c r="O43"/>
  <c r="L44"/>
  <c r="O44"/>
  <c r="L45"/>
  <c r="O45"/>
  <c r="L46"/>
  <c r="O46"/>
  <c r="L47"/>
  <c r="O47"/>
  <c r="L48"/>
  <c r="O48"/>
  <c r="L49"/>
  <c r="O49"/>
  <c r="L50"/>
  <c r="O50"/>
  <c r="L51"/>
  <c r="O51"/>
  <c r="L52"/>
  <c r="O5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G7"/>
  <c r="G8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N34"/>
  <c r="N18"/>
  <c r="N44"/>
  <c r="N24"/>
  <c r="N20"/>
  <c r="N12"/>
  <c r="N8"/>
  <c r="N51"/>
  <c r="N19"/>
  <c r="N33"/>
  <c r="N29"/>
  <c r="N25"/>
  <c r="N21"/>
  <c r="N17"/>
  <c r="N13"/>
  <c r="G6"/>
  <c r="M6"/>
  <c r="L6"/>
  <c r="K6"/>
  <c r="I6"/>
  <c r="N28"/>
  <c r="O17"/>
  <c r="O13"/>
  <c r="O9"/>
  <c r="N45"/>
  <c r="N36"/>
  <c r="N41"/>
  <c r="N37"/>
  <c r="N40"/>
  <c r="N49"/>
  <c r="K53"/>
  <c r="N35"/>
  <c r="N16"/>
  <c r="N32"/>
  <c r="N52"/>
  <c r="N50"/>
  <c r="O11"/>
  <c r="O7"/>
  <c r="N48"/>
  <c r="N47"/>
  <c r="N43"/>
  <c r="N39"/>
  <c r="N31"/>
  <c r="N27"/>
  <c r="N23"/>
  <c r="N15"/>
  <c r="N11"/>
  <c r="N7"/>
  <c r="N22"/>
  <c r="N38"/>
  <c r="N10"/>
  <c r="N26"/>
  <c r="N42"/>
  <c r="N14"/>
  <c r="N30"/>
  <c r="N46"/>
  <c r="N6"/>
  <c r="I53"/>
  <c r="O6"/>
  <c r="G53"/>
  <c r="O53"/>
</calcChain>
</file>

<file path=xl/sharedStrings.xml><?xml version="1.0" encoding="utf-8"?>
<sst xmlns="http://schemas.openxmlformats.org/spreadsheetml/2006/main" count="117" uniqueCount="47">
  <si>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</si>
  <si>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</si>
  <si>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</si>
  <si>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</si>
  <si>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</si>
  <si>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</si>
  <si>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</si>
  <si>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</si>
  <si>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</si>
  <si>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</si>
  <si>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</si>
  <si>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</si>
  <si>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</si>
  <si>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</si>
  <si>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Перчатки хирургические кольчужные стерильные</t>
  </si>
  <si>
    <t>Перчатки смотровые/ нитриловые ГОСТ Р 52239-2004</t>
  </si>
  <si>
    <t>L</t>
  </si>
  <si>
    <t>S</t>
  </si>
  <si>
    <t xml:space="preserve">M </t>
  </si>
  <si>
    <t>XL</t>
  </si>
  <si>
    <t>Размер</t>
  </si>
  <si>
    <t>пара</t>
  </si>
  <si>
    <t>M (7,0)</t>
  </si>
  <si>
    <t>L (8,0)</t>
  </si>
  <si>
    <t xml:space="preserve">Перчатки смотровые/процедурные из латекса гевеи, неопудренные, нестерильные 
</t>
  </si>
  <si>
    <t xml:space="preserve">Перчатки смотровые/процедурные нитриловые, неопудренные, нестерильные 
</t>
  </si>
  <si>
    <t xml:space="preserve">Перчатки смотровые/процедурные нитриловые, неопудренные, нестерильные 
</t>
  </si>
  <si>
    <t xml:space="preserve">Перчатки хирургические из полихлоропрена, неопудренные 
</t>
  </si>
  <si>
    <t xml:space="preserve">Перчатки хирургические из латекса гевеи, неопудренные 
</t>
  </si>
  <si>
    <t xml:space="preserve">Перчатки хирургические из латекса гевеи, неопудренные 
</t>
  </si>
  <si>
    <t xml:space="preserve">Перчатки хирургические из латекса гевеи, неопудренные 
</t>
  </si>
  <si>
    <t xml:space="preserve">S </t>
  </si>
  <si>
    <t>М</t>
  </si>
  <si>
    <t>S (6-7)</t>
  </si>
  <si>
    <t>М (7-8)</t>
  </si>
  <si>
    <t>L (8-9)</t>
  </si>
  <si>
    <t xml:space="preserve">М </t>
  </si>
  <si>
    <t xml:space="preserve">L </t>
  </si>
  <si>
    <t>Источник 1
 КП № 629 от 17.11.2022</t>
  </si>
  <si>
    <t xml:space="preserve">Ед. изм. </t>
  </si>
  <si>
    <t xml:space="preserve">ПЕРЧАТКИ ЛАТЕКСНЫЕ СМОТРОВЫЕ СТЕРИЛЬНЫЕ (НЕОПУДРЕННЫЕ)
</t>
  </si>
  <si>
    <t>ПЕРЧАТКИ ДИАГНОСТИЧЕСКИЕ (СМОТРОВЫЕ) ИЗ НАТУРАЛЬНОГО ЛАТЕКСА, НЕСТЕРИЛЬНЫЕ (ОПУДРЕННЫЕ)</t>
  </si>
  <si>
    <t xml:space="preserve">ПЕРЧАТКИ ЛАТЕКСНЫЕ СМОТРОВЫЕ СТЕРИЛЬНЫЕ (ОПУДРЕННЫЕ)
</t>
  </si>
  <si>
    <t xml:space="preserve">Поставка изделий медицинского назначения (Изделия медицинские из латекса и клеев. Перчатки анатомические)
</t>
  </si>
  <si>
    <t>Источник 3
 КП № 165032 от 17.11.2022</t>
  </si>
  <si>
    <t>Источник 2
 КП № 1619 от 17.11.2022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</si>
  <si>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3 613 464,45 рубля </t>
    </r>
    <r>
      <rPr>
        <sz val="12"/>
        <rFont val="Times New Roman"/>
        <family val="1"/>
        <charset val="204"/>
      </rPr>
      <t>(Три миллиона шестьсот тринадцать тысяч четыреста шестьдесят четыре рубля 45 копеек).</t>
    </r>
  </si>
</sst>
</file>

<file path=xl/styles.xml><?xml version="1.0" encoding="utf-8"?>
<styleSheet xmlns="http://schemas.openxmlformats.org/spreadsheetml/2006/main"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>
      <alignment vertical="center"/>
    </xf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4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6" fillId="0" borderId="0" applyNumberFormat="0" applyFill="0" applyBorder="0">
      <protection locked="0"/>
    </xf>
    <xf numFmtId="0" fontId="8" fillId="8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4" fillId="0" borderId="0"/>
    <xf numFmtId="0" fontId="27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4" fillId="0" borderId="0"/>
    <xf numFmtId="0" fontId="28" fillId="0" borderId="0"/>
    <xf numFmtId="0" fontId="2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Border="0" applyProtection="0"/>
  </cellStyleXfs>
  <cellXfs count="48">
    <xf numFmtId="0" fontId="0" fillId="0" borderId="0" xfId="0" applyAlignment="1"/>
    <xf numFmtId="0" fontId="3" fillId="0" borderId="0" xfId="0" applyFont="1" applyAlignment="1">
      <alignment horizontal="left" wrapText="1"/>
    </xf>
    <xf numFmtId="0" fontId="3" fillId="9" borderId="0" xfId="0" applyNumberFormat="1" applyFont="1" applyFill="1" applyAlignment="1">
      <alignment horizontal="left" wrapText="1"/>
    </xf>
    <xf numFmtId="0" fontId="3" fillId="9" borderId="0" xfId="0" applyFont="1" applyFill="1" applyAlignment="1">
      <alignment horizontal="left" vertical="top" wrapText="1"/>
    </xf>
    <xf numFmtId="4" fontId="3" fillId="9" borderId="0" xfId="0" applyNumberFormat="1" applyFont="1" applyFill="1" applyAlignment="1">
      <alignment horizontal="left" wrapText="1"/>
    </xf>
    <xf numFmtId="0" fontId="3" fillId="9" borderId="0" xfId="0" applyFont="1" applyFill="1" applyAlignment="1">
      <alignment horizontal="left" wrapText="1"/>
    </xf>
    <xf numFmtId="0" fontId="19" fillId="9" borderId="0" xfId="0" applyNumberFormat="1" applyFont="1" applyFill="1" applyAlignment="1">
      <alignment horizontal="left" wrapText="1"/>
    </xf>
    <xf numFmtId="4" fontId="21" fillId="9" borderId="2" xfId="0" applyNumberFormat="1" applyFont="1" applyFill="1" applyBorder="1" applyAlignment="1">
      <alignment horizontal="center" vertical="center" wrapText="1"/>
    </xf>
    <xf numFmtId="0" fontId="24" fillId="9" borderId="2" xfId="0" applyNumberFormat="1" applyFont="1" applyFill="1" applyBorder="1" applyAlignment="1">
      <alignment horizontal="center" vertical="center" wrapText="1"/>
    </xf>
    <xf numFmtId="3" fontId="3" fillId="9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right" vertical="center" wrapText="1"/>
    </xf>
    <xf numFmtId="0" fontId="24" fillId="9" borderId="2" xfId="0" applyFont="1" applyFill="1" applyBorder="1" applyAlignment="1">
      <alignment horizontal="right" vertical="center" wrapText="1"/>
    </xf>
    <xf numFmtId="0" fontId="19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/>
    </xf>
    <xf numFmtId="4" fontId="3" fillId="9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4" fillId="9" borderId="0" xfId="0" applyNumberFormat="1" applyFont="1" applyFill="1" applyBorder="1" applyAlignment="1">
      <alignment horizontal="center" vertical="center" wrapText="1"/>
    </xf>
    <xf numFmtId="0" fontId="24" fillId="9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4" fontId="3" fillId="9" borderId="0" xfId="0" applyNumberFormat="1" applyFont="1" applyFill="1" applyAlignment="1">
      <alignment horizontal="center" vertical="center" wrapText="1"/>
    </xf>
    <xf numFmtId="4" fontId="3" fillId="0" borderId="2" xfId="18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24" fillId="0" borderId="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4" fontId="21" fillId="9" borderId="2" xfId="0" applyNumberFormat="1" applyFont="1" applyFill="1" applyBorder="1" applyAlignment="1">
      <alignment horizontal="center" vertical="center" wrapText="1"/>
    </xf>
    <xf numFmtId="4" fontId="21" fillId="9" borderId="5" xfId="0" applyNumberFormat="1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center" wrapText="1"/>
    </xf>
    <xf numFmtId="4" fontId="19" fillId="9" borderId="5" xfId="0" applyNumberFormat="1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1" fillId="9" borderId="2" xfId="0" applyNumberFormat="1" applyFont="1" applyFill="1" applyBorder="1" applyAlignment="1">
      <alignment horizontal="center" vertical="center" wrapText="1"/>
    </xf>
    <xf numFmtId="3" fontId="21" fillId="9" borderId="5" xfId="0" applyNumberFormat="1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</cellXfs>
  <cellStyles count="47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2_Обоснование НМЦД_ИМН (Перчатки) 1 квартал 2023" xfId="21"/>
    <cellStyle name="Обычный 2 3" xfId="22"/>
    <cellStyle name="Обычный 2 3 2" xfId="23"/>
    <cellStyle name="Обычный 2 3_Обоснование НМЦД_ИМН (Перчатки) 1 квартал 2023" xfId="24"/>
    <cellStyle name="Обычный 2 4" xfId="25"/>
    <cellStyle name="Обычный 2 4 2" xfId="26"/>
    <cellStyle name="Обычный 2 4_Обоснование НМЦД_ИМН (Перчатки) 1 квартал 2023" xfId="27"/>
    <cellStyle name="Обычный 2 5" xfId="28"/>
    <cellStyle name="Обычный 2_Обоснование НМЦД_ИМН (Перчатки) 1 квартал 2023" xfId="29"/>
    <cellStyle name="Обычный 3" xfId="30"/>
    <cellStyle name="Обычный 4" xfId="31"/>
    <cellStyle name="Обычный 5" xfId="32"/>
    <cellStyle name="Обычный 5 2" xfId="33"/>
    <cellStyle name="Обычный 5_Обоснование НМЦД_ИМН (Перчатки) 1 квартал 2023" xfId="34"/>
    <cellStyle name="Обычный 6" xfId="35"/>
    <cellStyle name="Обычный 7" xfId="36"/>
    <cellStyle name="Пояснение 2" xfId="37"/>
    <cellStyle name="Процентный 2" xfId="38"/>
    <cellStyle name="Процентный 2 2" xfId="39"/>
    <cellStyle name="Процентный 2 2 2" xfId="40"/>
    <cellStyle name="Процентный 2 3" xfId="41"/>
    <cellStyle name="Процентный 2 3 2" xfId="42"/>
    <cellStyle name="Процентный 2 4" xfId="43"/>
    <cellStyle name="Процентный 2 4 2" xfId="44"/>
    <cellStyle name="Процентный 2 5" xfId="45"/>
    <cellStyle name="Процентный 3" xfId="4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2286000</xdr:rowOff>
    </xdr:from>
    <xdr:to>
      <xdr:col>13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01600" y="20193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66675</xdr:colOff>
      <xdr:row>3</xdr:row>
      <xdr:rowOff>2286000</xdr:rowOff>
    </xdr:from>
    <xdr:to>
      <xdr:col>12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53875" y="20193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161925</xdr:colOff>
      <xdr:row>3</xdr:row>
      <xdr:rowOff>2705100</xdr:rowOff>
    </xdr:from>
    <xdr:to>
      <xdr:col>14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906500" y="2019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14</xdr:col>
      <xdr:colOff>295275</xdr:colOff>
      <xdr:row>3</xdr:row>
      <xdr:rowOff>2181225</xdr:rowOff>
    </xdr:from>
    <xdr:to>
      <xdr:col>14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039850" y="20193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57"/>
  <sheetViews>
    <sheetView tabSelected="1" zoomScaleNormal="100" workbookViewId="0">
      <selection activeCell="J14" sqref="J14"/>
    </sheetView>
  </sheetViews>
  <sheetFormatPr defaultRowHeight="12.75"/>
  <cols>
    <col min="1" max="1" width="6.85546875" style="2" customWidth="1"/>
    <col min="2" max="2" width="41.42578125" style="3" customWidth="1"/>
    <col min="3" max="3" width="11.28515625" style="3" customWidth="1"/>
    <col min="4" max="4" width="9.42578125" style="25" customWidth="1"/>
    <col min="5" max="5" width="8.85546875" style="9" customWidth="1"/>
    <col min="6" max="6" width="12.42578125" style="26" customWidth="1"/>
    <col min="7" max="7" width="15.85546875" style="4" customWidth="1"/>
    <col min="8" max="8" width="12.5703125" style="4" customWidth="1"/>
    <col min="9" max="9" width="15.5703125" style="4" customWidth="1"/>
    <col min="10" max="10" width="12.7109375" style="4" customWidth="1"/>
    <col min="11" max="11" width="15.5703125" style="4" customWidth="1"/>
    <col min="12" max="12" width="15.7109375" style="4" customWidth="1"/>
    <col min="13" max="13" width="13.7109375" style="4" customWidth="1"/>
    <col min="14" max="14" width="14.140625" style="4" customWidth="1"/>
    <col min="15" max="15" width="26.85546875" style="4" customWidth="1"/>
    <col min="16" max="89" width="8.85546875" style="5" customWidth="1"/>
    <col min="90" max="213" width="8.85546875" style="1" customWidth="1"/>
    <col min="214" max="16384" width="9.140625" style="1"/>
  </cols>
  <sheetData>
    <row r="1" spans="1:15" ht="36.7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35.25" customHeight="1">
      <c r="A2" s="44" t="s">
        <v>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8.25">
      <c r="A3" s="45" t="s">
        <v>1</v>
      </c>
      <c r="B3" s="47" t="s">
        <v>10</v>
      </c>
      <c r="C3" s="32" t="s">
        <v>39</v>
      </c>
      <c r="D3" s="45" t="s">
        <v>20</v>
      </c>
      <c r="E3" s="42" t="s">
        <v>6</v>
      </c>
      <c r="F3" s="35" t="s">
        <v>2</v>
      </c>
      <c r="G3" s="35"/>
      <c r="H3" s="35"/>
      <c r="I3" s="35"/>
      <c r="J3" s="35"/>
      <c r="K3" s="35"/>
      <c r="L3" s="35" t="s">
        <v>3</v>
      </c>
      <c r="M3" s="35"/>
      <c r="N3" s="35"/>
      <c r="O3" s="7" t="s">
        <v>4</v>
      </c>
    </row>
    <row r="4" spans="1:15" ht="48.75" customHeight="1">
      <c r="A4" s="45"/>
      <c r="B4" s="47"/>
      <c r="C4" s="33"/>
      <c r="D4" s="45"/>
      <c r="E4" s="42"/>
      <c r="F4" s="7" t="s">
        <v>12</v>
      </c>
      <c r="G4" s="7" t="s">
        <v>13</v>
      </c>
      <c r="H4" s="7" t="s">
        <v>12</v>
      </c>
      <c r="I4" s="7" t="s">
        <v>13</v>
      </c>
      <c r="J4" s="7" t="s">
        <v>12</v>
      </c>
      <c r="K4" s="7" t="s">
        <v>13</v>
      </c>
      <c r="L4" s="35" t="s">
        <v>7</v>
      </c>
      <c r="M4" s="35" t="s">
        <v>5</v>
      </c>
      <c r="N4" s="35" t="s">
        <v>8</v>
      </c>
      <c r="O4" s="37" t="s">
        <v>11</v>
      </c>
    </row>
    <row r="5" spans="1:15" ht="92.25" customHeight="1">
      <c r="A5" s="46"/>
      <c r="B5" s="32"/>
      <c r="C5" s="34"/>
      <c r="D5" s="46"/>
      <c r="E5" s="43"/>
      <c r="F5" s="39" t="s">
        <v>38</v>
      </c>
      <c r="G5" s="39"/>
      <c r="H5" s="39" t="s">
        <v>45</v>
      </c>
      <c r="I5" s="39"/>
      <c r="J5" s="39" t="s">
        <v>44</v>
      </c>
      <c r="K5" s="39"/>
      <c r="L5" s="36"/>
      <c r="M5" s="36"/>
      <c r="N5" s="36"/>
      <c r="O5" s="38"/>
    </row>
    <row r="6" spans="1:15" ht="26.25" customHeight="1">
      <c r="A6" s="13">
        <v>1</v>
      </c>
      <c r="B6" s="30" t="s">
        <v>24</v>
      </c>
      <c r="C6" s="14" t="s">
        <v>21</v>
      </c>
      <c r="D6" s="23" t="s">
        <v>16</v>
      </c>
      <c r="E6" s="23">
        <v>12150</v>
      </c>
      <c r="F6" s="27">
        <v>7.5</v>
      </c>
      <c r="G6" s="16">
        <f>E6*F6</f>
        <v>91125</v>
      </c>
      <c r="H6" s="27">
        <v>7.74</v>
      </c>
      <c r="I6" s="16">
        <f t="shared" ref="I6:I52" si="0">H6*E6</f>
        <v>94041</v>
      </c>
      <c r="J6" s="27">
        <v>7.9</v>
      </c>
      <c r="K6" s="16">
        <f t="shared" ref="K6:K52" si="1">J6*E6</f>
        <v>95985</v>
      </c>
      <c r="L6" s="16">
        <f t="shared" ref="L6:L52" si="2">(F6+H6+J6)/3</f>
        <v>7.7133333333333338</v>
      </c>
      <c r="M6" s="16">
        <f t="shared" ref="M6:M52" si="3">STDEV(F6,H6,J6)</f>
        <v>0.20132891827387558</v>
      </c>
      <c r="N6" s="16">
        <f t="shared" ref="N6:N52" si="4">M6/L6</f>
        <v>2.610141550655258E-2</v>
      </c>
      <c r="O6" s="16">
        <f t="shared" ref="O6:O52" si="5">ROUND(L6,2)*E6</f>
        <v>93676.5</v>
      </c>
    </row>
    <row r="7" spans="1:15">
      <c r="A7" s="13"/>
      <c r="B7" s="30"/>
      <c r="C7" s="14" t="s">
        <v>21</v>
      </c>
      <c r="D7" s="23" t="s">
        <v>31</v>
      </c>
      <c r="E7" s="23">
        <v>15500</v>
      </c>
      <c r="F7" s="27">
        <v>7.5</v>
      </c>
      <c r="G7" s="16">
        <f t="shared" ref="G7:G52" si="6">E7*F7</f>
        <v>116250</v>
      </c>
      <c r="H7" s="28">
        <v>7.74</v>
      </c>
      <c r="I7" s="16">
        <f t="shared" si="0"/>
        <v>119970</v>
      </c>
      <c r="J7" s="27">
        <v>7.9</v>
      </c>
      <c r="K7" s="16">
        <f t="shared" si="1"/>
        <v>122450</v>
      </c>
      <c r="L7" s="16">
        <f t="shared" si="2"/>
        <v>7.7133333333333338</v>
      </c>
      <c r="M7" s="16">
        <f t="shared" si="3"/>
        <v>0.20132891827387558</v>
      </c>
      <c r="N7" s="16">
        <f t="shared" si="4"/>
        <v>2.610141550655258E-2</v>
      </c>
      <c r="O7" s="16">
        <f t="shared" si="5"/>
        <v>119505</v>
      </c>
    </row>
    <row r="8" spans="1:15">
      <c r="A8" s="15"/>
      <c r="B8" s="30"/>
      <c r="C8" s="14" t="s">
        <v>21</v>
      </c>
      <c r="D8" s="23" t="s">
        <v>32</v>
      </c>
      <c r="E8" s="23">
        <v>23950</v>
      </c>
      <c r="F8" s="28">
        <v>7.5</v>
      </c>
      <c r="G8" s="16">
        <f t="shared" si="6"/>
        <v>179625</v>
      </c>
      <c r="H8" s="28">
        <v>7.74</v>
      </c>
      <c r="I8" s="16">
        <f t="shared" si="0"/>
        <v>185373</v>
      </c>
      <c r="J8" s="28">
        <v>7.9</v>
      </c>
      <c r="K8" s="16">
        <f t="shared" si="1"/>
        <v>189205</v>
      </c>
      <c r="L8" s="16">
        <f t="shared" si="2"/>
        <v>7.7133333333333338</v>
      </c>
      <c r="M8" s="16">
        <f t="shared" si="3"/>
        <v>0.20132891827387558</v>
      </c>
      <c r="N8" s="16">
        <f t="shared" si="4"/>
        <v>2.610141550655258E-2</v>
      </c>
      <c r="O8" s="16">
        <f t="shared" si="5"/>
        <v>184654.5</v>
      </c>
    </row>
    <row r="9" spans="1:15" ht="15" customHeight="1">
      <c r="A9" s="15">
        <v>2</v>
      </c>
      <c r="B9" s="30" t="s">
        <v>14</v>
      </c>
      <c r="C9" s="14" t="s">
        <v>21</v>
      </c>
      <c r="D9" s="23" t="s">
        <v>22</v>
      </c>
      <c r="E9" s="23">
        <v>3</v>
      </c>
      <c r="F9" s="28">
        <v>1900</v>
      </c>
      <c r="G9" s="16">
        <f t="shared" si="6"/>
        <v>5700</v>
      </c>
      <c r="H9" s="28">
        <v>1890</v>
      </c>
      <c r="I9" s="16">
        <f t="shared" si="0"/>
        <v>5670</v>
      </c>
      <c r="J9" s="28">
        <v>2000</v>
      </c>
      <c r="K9" s="16">
        <f t="shared" si="1"/>
        <v>6000</v>
      </c>
      <c r="L9" s="16">
        <f t="shared" si="2"/>
        <v>1930</v>
      </c>
      <c r="M9" s="16">
        <f t="shared" si="3"/>
        <v>60.827625302982199</v>
      </c>
      <c r="N9" s="16">
        <f t="shared" si="4"/>
        <v>3.1516904302063317E-2</v>
      </c>
      <c r="O9" s="16">
        <f t="shared" si="5"/>
        <v>5790</v>
      </c>
    </row>
    <row r="10" spans="1:15">
      <c r="A10" s="15"/>
      <c r="B10" s="30"/>
      <c r="C10" s="14" t="s">
        <v>21</v>
      </c>
      <c r="D10" s="23" t="s">
        <v>23</v>
      </c>
      <c r="E10" s="23">
        <v>2</v>
      </c>
      <c r="F10" s="28">
        <v>1900</v>
      </c>
      <c r="G10" s="16">
        <f>E10*F10</f>
        <v>3800</v>
      </c>
      <c r="H10" s="28">
        <v>1890</v>
      </c>
      <c r="I10" s="16">
        <f t="shared" si="0"/>
        <v>3780</v>
      </c>
      <c r="J10" s="28">
        <v>2000</v>
      </c>
      <c r="K10" s="16">
        <f t="shared" si="1"/>
        <v>4000</v>
      </c>
      <c r="L10" s="16">
        <f t="shared" si="2"/>
        <v>1930</v>
      </c>
      <c r="M10" s="16">
        <f t="shared" si="3"/>
        <v>60.827625302982199</v>
      </c>
      <c r="N10" s="16">
        <f t="shared" si="4"/>
        <v>3.1516904302063317E-2</v>
      </c>
      <c r="O10" s="16">
        <f t="shared" si="5"/>
        <v>3860</v>
      </c>
    </row>
    <row r="11" spans="1:15" ht="27" customHeight="1">
      <c r="A11" s="15">
        <v>3</v>
      </c>
      <c r="B11" s="30" t="s">
        <v>25</v>
      </c>
      <c r="C11" s="14" t="s">
        <v>21</v>
      </c>
      <c r="D11" s="23" t="s">
        <v>33</v>
      </c>
      <c r="E11" s="23">
        <v>28500</v>
      </c>
      <c r="F11" s="28">
        <v>6</v>
      </c>
      <c r="G11" s="16">
        <f t="shared" si="6"/>
        <v>171000</v>
      </c>
      <c r="H11" s="28">
        <v>6.19</v>
      </c>
      <c r="I11" s="16">
        <f t="shared" si="0"/>
        <v>176415</v>
      </c>
      <c r="J11" s="28">
        <v>6.32</v>
      </c>
      <c r="K11" s="16">
        <f t="shared" si="1"/>
        <v>180120</v>
      </c>
      <c r="L11" s="16">
        <f t="shared" si="2"/>
        <v>6.1700000000000008</v>
      </c>
      <c r="M11" s="16">
        <f t="shared" si="3"/>
        <v>0.16093476939431092</v>
      </c>
      <c r="N11" s="16">
        <f t="shared" si="4"/>
        <v>2.6083431020147634E-2</v>
      </c>
      <c r="O11" s="16">
        <f t="shared" si="5"/>
        <v>175845</v>
      </c>
    </row>
    <row r="12" spans="1:15">
      <c r="A12" s="15"/>
      <c r="B12" s="30"/>
      <c r="C12" s="14" t="s">
        <v>21</v>
      </c>
      <c r="D12" s="23" t="s">
        <v>34</v>
      </c>
      <c r="E12" s="23">
        <v>46700</v>
      </c>
      <c r="F12" s="28">
        <v>6</v>
      </c>
      <c r="G12" s="16">
        <f t="shared" si="6"/>
        <v>280200</v>
      </c>
      <c r="H12" s="28">
        <v>6.19</v>
      </c>
      <c r="I12" s="16">
        <f t="shared" si="0"/>
        <v>289073</v>
      </c>
      <c r="J12" s="28">
        <v>6.32</v>
      </c>
      <c r="K12" s="16">
        <f t="shared" si="1"/>
        <v>295144</v>
      </c>
      <c r="L12" s="16">
        <f t="shared" si="2"/>
        <v>6.1700000000000008</v>
      </c>
      <c r="M12" s="16">
        <f t="shared" si="3"/>
        <v>0.16093476939431092</v>
      </c>
      <c r="N12" s="16">
        <f t="shared" si="4"/>
        <v>2.6083431020147634E-2</v>
      </c>
      <c r="O12" s="16">
        <f t="shared" si="5"/>
        <v>288139</v>
      </c>
    </row>
    <row r="13" spans="1:15">
      <c r="A13" s="15"/>
      <c r="B13" s="30"/>
      <c r="C13" s="14" t="s">
        <v>21</v>
      </c>
      <c r="D13" s="23" t="s">
        <v>35</v>
      </c>
      <c r="E13" s="23">
        <v>18500</v>
      </c>
      <c r="F13" s="28">
        <v>6</v>
      </c>
      <c r="G13" s="16">
        <f t="shared" si="6"/>
        <v>111000</v>
      </c>
      <c r="H13" s="28">
        <v>6.19</v>
      </c>
      <c r="I13" s="16">
        <f t="shared" si="0"/>
        <v>114515</v>
      </c>
      <c r="J13" s="28">
        <v>6.32</v>
      </c>
      <c r="K13" s="16">
        <f t="shared" si="1"/>
        <v>116920</v>
      </c>
      <c r="L13" s="16">
        <f t="shared" si="2"/>
        <v>6.1700000000000008</v>
      </c>
      <c r="M13" s="16">
        <f t="shared" si="3"/>
        <v>0.16093476939431092</v>
      </c>
      <c r="N13" s="16">
        <f t="shared" si="4"/>
        <v>2.6083431020147634E-2</v>
      </c>
      <c r="O13" s="16">
        <f t="shared" si="5"/>
        <v>114145</v>
      </c>
    </row>
    <row r="14" spans="1:15" ht="30" customHeight="1">
      <c r="A14" s="15">
        <v>4</v>
      </c>
      <c r="B14" s="30" t="s">
        <v>24</v>
      </c>
      <c r="C14" s="14" t="s">
        <v>21</v>
      </c>
      <c r="D14" s="23" t="s">
        <v>17</v>
      </c>
      <c r="E14" s="23">
        <v>2100</v>
      </c>
      <c r="F14" s="28">
        <v>27</v>
      </c>
      <c r="G14" s="16">
        <f t="shared" si="6"/>
        <v>56700</v>
      </c>
      <c r="H14" s="28">
        <v>27.86</v>
      </c>
      <c r="I14" s="16">
        <f t="shared" si="0"/>
        <v>58506</v>
      </c>
      <c r="J14" s="28">
        <v>28.45</v>
      </c>
      <c r="K14" s="16">
        <f t="shared" si="1"/>
        <v>59745</v>
      </c>
      <c r="L14" s="16">
        <f t="shared" si="2"/>
        <v>27.77</v>
      </c>
      <c r="M14" s="16">
        <f t="shared" si="3"/>
        <v>0.72917761896521027</v>
      </c>
      <c r="N14" s="16">
        <f t="shared" si="4"/>
        <v>2.625774645175406E-2</v>
      </c>
      <c r="O14" s="16">
        <f t="shared" si="5"/>
        <v>58317</v>
      </c>
    </row>
    <row r="15" spans="1:15">
      <c r="A15" s="15"/>
      <c r="B15" s="30"/>
      <c r="C15" s="14" t="s">
        <v>21</v>
      </c>
      <c r="D15" s="23" t="s">
        <v>16</v>
      </c>
      <c r="E15" s="23">
        <v>2400</v>
      </c>
      <c r="F15" s="28">
        <v>27</v>
      </c>
      <c r="G15" s="16">
        <f t="shared" si="6"/>
        <v>64800</v>
      </c>
      <c r="H15" s="28">
        <v>27.86</v>
      </c>
      <c r="I15" s="16">
        <f t="shared" si="0"/>
        <v>66864</v>
      </c>
      <c r="J15" s="28">
        <v>28.45</v>
      </c>
      <c r="K15" s="16">
        <f t="shared" si="1"/>
        <v>68280</v>
      </c>
      <c r="L15" s="16">
        <f t="shared" si="2"/>
        <v>27.77</v>
      </c>
      <c r="M15" s="16">
        <f t="shared" si="3"/>
        <v>0.72917761896521027</v>
      </c>
      <c r="N15" s="16">
        <f t="shared" si="4"/>
        <v>2.625774645175406E-2</v>
      </c>
      <c r="O15" s="16">
        <f t="shared" si="5"/>
        <v>66648</v>
      </c>
    </row>
    <row r="16" spans="1:15">
      <c r="A16" s="15"/>
      <c r="B16" s="30"/>
      <c r="C16" s="14" t="s">
        <v>21</v>
      </c>
      <c r="D16" s="23" t="s">
        <v>32</v>
      </c>
      <c r="E16" s="23">
        <v>3200</v>
      </c>
      <c r="F16" s="28">
        <v>27</v>
      </c>
      <c r="G16" s="16">
        <f t="shared" si="6"/>
        <v>86400</v>
      </c>
      <c r="H16" s="28">
        <v>27.86</v>
      </c>
      <c r="I16" s="16">
        <f t="shared" si="0"/>
        <v>89152</v>
      </c>
      <c r="J16" s="28">
        <v>28.45</v>
      </c>
      <c r="K16" s="16">
        <f t="shared" si="1"/>
        <v>91040</v>
      </c>
      <c r="L16" s="16">
        <f t="shared" si="2"/>
        <v>27.77</v>
      </c>
      <c r="M16" s="16">
        <f t="shared" si="3"/>
        <v>0.72917761896521027</v>
      </c>
      <c r="N16" s="16">
        <f t="shared" si="4"/>
        <v>2.625774645175406E-2</v>
      </c>
      <c r="O16" s="16">
        <f t="shared" si="5"/>
        <v>88864</v>
      </c>
    </row>
    <row r="17" spans="1:15" ht="28.5" customHeight="1">
      <c r="A17" s="15">
        <v>5</v>
      </c>
      <c r="B17" s="30" t="s">
        <v>24</v>
      </c>
      <c r="C17" s="14" t="s">
        <v>21</v>
      </c>
      <c r="D17" s="23" t="s">
        <v>32</v>
      </c>
      <c r="E17" s="23">
        <v>1300</v>
      </c>
      <c r="F17" s="28">
        <v>12</v>
      </c>
      <c r="G17" s="16">
        <f t="shared" si="6"/>
        <v>15600</v>
      </c>
      <c r="H17" s="28">
        <v>12.38</v>
      </c>
      <c r="I17" s="16">
        <f t="shared" si="0"/>
        <v>16094.000000000002</v>
      </c>
      <c r="J17" s="28">
        <v>12.64</v>
      </c>
      <c r="K17" s="16">
        <f t="shared" si="1"/>
        <v>16432</v>
      </c>
      <c r="L17" s="16">
        <f t="shared" si="2"/>
        <v>12.340000000000002</v>
      </c>
      <c r="M17" s="16">
        <f t="shared" si="3"/>
        <v>0.32186953878862185</v>
      </c>
      <c r="N17" s="16">
        <f t="shared" si="4"/>
        <v>2.6083431020147634E-2</v>
      </c>
      <c r="O17" s="16">
        <f t="shared" si="5"/>
        <v>16042</v>
      </c>
    </row>
    <row r="18" spans="1:15">
      <c r="A18" s="15"/>
      <c r="B18" s="30"/>
      <c r="C18" s="14" t="s">
        <v>21</v>
      </c>
      <c r="D18" s="23" t="s">
        <v>17</v>
      </c>
      <c r="E18" s="23">
        <v>2500</v>
      </c>
      <c r="F18" s="28">
        <v>12</v>
      </c>
      <c r="G18" s="16">
        <f t="shared" si="6"/>
        <v>30000</v>
      </c>
      <c r="H18" s="28">
        <v>12.38</v>
      </c>
      <c r="I18" s="16">
        <f t="shared" si="0"/>
        <v>30950.000000000004</v>
      </c>
      <c r="J18" s="28">
        <v>12.64</v>
      </c>
      <c r="K18" s="16">
        <f t="shared" si="1"/>
        <v>31600</v>
      </c>
      <c r="L18" s="16">
        <f t="shared" si="2"/>
        <v>12.340000000000002</v>
      </c>
      <c r="M18" s="16">
        <f t="shared" si="3"/>
        <v>0.32186953878862185</v>
      </c>
      <c r="N18" s="16">
        <f t="shared" si="4"/>
        <v>2.6083431020147634E-2</v>
      </c>
      <c r="O18" s="16">
        <f t="shared" si="5"/>
        <v>30850</v>
      </c>
    </row>
    <row r="19" spans="1:15">
      <c r="A19" s="15"/>
      <c r="B19" s="30"/>
      <c r="C19" s="14" t="s">
        <v>21</v>
      </c>
      <c r="D19" s="23" t="s">
        <v>16</v>
      </c>
      <c r="E19" s="23">
        <v>2000</v>
      </c>
      <c r="F19" s="28">
        <v>12</v>
      </c>
      <c r="G19" s="16">
        <f t="shared" si="6"/>
        <v>24000</v>
      </c>
      <c r="H19" s="28">
        <v>12.38</v>
      </c>
      <c r="I19" s="16">
        <f t="shared" si="0"/>
        <v>24760</v>
      </c>
      <c r="J19" s="28">
        <v>12.64</v>
      </c>
      <c r="K19" s="16">
        <f t="shared" si="1"/>
        <v>25280</v>
      </c>
      <c r="L19" s="16">
        <f t="shared" si="2"/>
        <v>12.340000000000002</v>
      </c>
      <c r="M19" s="16">
        <f t="shared" si="3"/>
        <v>0.32186953878862185</v>
      </c>
      <c r="N19" s="16">
        <f t="shared" si="4"/>
        <v>2.6083431020147634E-2</v>
      </c>
      <c r="O19" s="16">
        <f t="shared" si="5"/>
        <v>24680</v>
      </c>
    </row>
    <row r="20" spans="1:15" ht="27" customHeight="1">
      <c r="A20" s="15">
        <v>6</v>
      </c>
      <c r="B20" s="30" t="s">
        <v>26</v>
      </c>
      <c r="C20" s="14" t="s">
        <v>21</v>
      </c>
      <c r="D20" s="23" t="s">
        <v>32</v>
      </c>
      <c r="E20" s="23">
        <v>400</v>
      </c>
      <c r="F20" s="28">
        <v>36</v>
      </c>
      <c r="G20" s="16">
        <f t="shared" si="6"/>
        <v>14400</v>
      </c>
      <c r="H20" s="28">
        <v>37.15</v>
      </c>
      <c r="I20" s="16">
        <f t="shared" si="0"/>
        <v>14860</v>
      </c>
      <c r="J20" s="28">
        <v>37.93</v>
      </c>
      <c r="K20" s="16">
        <f t="shared" si="1"/>
        <v>15172</v>
      </c>
      <c r="L20" s="16">
        <f t="shared" si="2"/>
        <v>37.026666666666671</v>
      </c>
      <c r="M20" s="16">
        <f t="shared" si="3"/>
        <v>0.97089305967889739</v>
      </c>
      <c r="N20" s="16">
        <f t="shared" si="4"/>
        <v>2.6221454618623442E-2</v>
      </c>
      <c r="O20" s="16">
        <f t="shared" si="5"/>
        <v>14812</v>
      </c>
    </row>
    <row r="21" spans="1:15">
      <c r="A21" s="15"/>
      <c r="B21" s="30"/>
      <c r="C21" s="14" t="s">
        <v>21</v>
      </c>
      <c r="D21" s="23" t="s">
        <v>17</v>
      </c>
      <c r="E21" s="23">
        <v>400</v>
      </c>
      <c r="F21" s="28">
        <v>36</v>
      </c>
      <c r="G21" s="16">
        <f t="shared" si="6"/>
        <v>14400</v>
      </c>
      <c r="H21" s="28">
        <v>37.15</v>
      </c>
      <c r="I21" s="16">
        <f t="shared" si="0"/>
        <v>14860</v>
      </c>
      <c r="J21" s="28">
        <v>37.93</v>
      </c>
      <c r="K21" s="16">
        <f t="shared" si="1"/>
        <v>15172</v>
      </c>
      <c r="L21" s="16">
        <f t="shared" si="2"/>
        <v>37.026666666666671</v>
      </c>
      <c r="M21" s="16">
        <f t="shared" si="3"/>
        <v>0.97089305967889739</v>
      </c>
      <c r="N21" s="16">
        <f t="shared" si="4"/>
        <v>2.6221454618623442E-2</v>
      </c>
      <c r="O21" s="16">
        <f t="shared" si="5"/>
        <v>14812</v>
      </c>
    </row>
    <row r="22" spans="1:15">
      <c r="A22" s="15"/>
      <c r="B22" s="30"/>
      <c r="C22" s="14" t="s">
        <v>21</v>
      </c>
      <c r="D22" s="23" t="s">
        <v>16</v>
      </c>
      <c r="E22" s="23">
        <v>150</v>
      </c>
      <c r="F22" s="28">
        <v>36</v>
      </c>
      <c r="G22" s="16">
        <f t="shared" si="6"/>
        <v>5400</v>
      </c>
      <c r="H22" s="28">
        <v>37.15</v>
      </c>
      <c r="I22" s="16">
        <f t="shared" si="0"/>
        <v>5572.5</v>
      </c>
      <c r="J22" s="28">
        <v>37.93</v>
      </c>
      <c r="K22" s="16">
        <f t="shared" si="1"/>
        <v>5689.5</v>
      </c>
      <c r="L22" s="16">
        <f t="shared" si="2"/>
        <v>37.026666666666671</v>
      </c>
      <c r="M22" s="16">
        <f t="shared" si="3"/>
        <v>0.97089305967889739</v>
      </c>
      <c r="N22" s="16">
        <f t="shared" si="4"/>
        <v>2.6221454618623442E-2</v>
      </c>
      <c r="O22" s="16">
        <f t="shared" si="5"/>
        <v>5554.5</v>
      </c>
    </row>
    <row r="23" spans="1:15" ht="39" customHeight="1">
      <c r="A23" s="15">
        <v>7</v>
      </c>
      <c r="B23" s="30" t="s">
        <v>41</v>
      </c>
      <c r="C23" s="14" t="s">
        <v>21</v>
      </c>
      <c r="D23" s="23" t="s">
        <v>17</v>
      </c>
      <c r="E23" s="23">
        <v>3000</v>
      </c>
      <c r="F23" s="28">
        <v>5.4</v>
      </c>
      <c r="G23" s="16">
        <f t="shared" si="6"/>
        <v>16200.000000000002</v>
      </c>
      <c r="H23" s="28">
        <v>5.57</v>
      </c>
      <c r="I23" s="16">
        <f t="shared" si="0"/>
        <v>16710</v>
      </c>
      <c r="J23" s="28">
        <v>5.69</v>
      </c>
      <c r="K23" s="16">
        <f t="shared" si="1"/>
        <v>17070</v>
      </c>
      <c r="L23" s="16">
        <f t="shared" si="2"/>
        <v>5.5533333333333337</v>
      </c>
      <c r="M23" s="16">
        <f t="shared" si="3"/>
        <v>0.14571661996263421</v>
      </c>
      <c r="N23" s="16">
        <f t="shared" si="4"/>
        <v>2.6239487388229447E-2</v>
      </c>
      <c r="O23" s="16">
        <f t="shared" si="5"/>
        <v>16650</v>
      </c>
    </row>
    <row r="24" spans="1:15">
      <c r="A24" s="15"/>
      <c r="B24" s="30"/>
      <c r="C24" s="14" t="s">
        <v>21</v>
      </c>
      <c r="D24" s="23" t="s">
        <v>36</v>
      </c>
      <c r="E24" s="23">
        <v>600</v>
      </c>
      <c r="F24" s="28">
        <v>5.4</v>
      </c>
      <c r="G24" s="16">
        <f t="shared" si="6"/>
        <v>3240</v>
      </c>
      <c r="H24" s="28">
        <v>5.57</v>
      </c>
      <c r="I24" s="16">
        <f t="shared" si="0"/>
        <v>3342</v>
      </c>
      <c r="J24" s="28">
        <v>5.69</v>
      </c>
      <c r="K24" s="16">
        <f t="shared" si="1"/>
        <v>3414.0000000000005</v>
      </c>
      <c r="L24" s="16">
        <f t="shared" si="2"/>
        <v>5.5533333333333337</v>
      </c>
      <c r="M24" s="16">
        <f t="shared" si="3"/>
        <v>0.14571661996263421</v>
      </c>
      <c r="N24" s="16">
        <f t="shared" si="4"/>
        <v>2.6239487388229447E-2</v>
      </c>
      <c r="O24" s="16">
        <f t="shared" si="5"/>
        <v>3330</v>
      </c>
    </row>
    <row r="25" spans="1:15">
      <c r="A25" s="15"/>
      <c r="B25" s="30"/>
      <c r="C25" s="14" t="s">
        <v>21</v>
      </c>
      <c r="D25" s="23" t="s">
        <v>37</v>
      </c>
      <c r="E25" s="23">
        <v>850</v>
      </c>
      <c r="F25" s="28">
        <v>5.4</v>
      </c>
      <c r="G25" s="16">
        <f t="shared" si="6"/>
        <v>4590</v>
      </c>
      <c r="H25" s="28">
        <v>5.57</v>
      </c>
      <c r="I25" s="16">
        <f t="shared" si="0"/>
        <v>4734.5</v>
      </c>
      <c r="J25" s="28">
        <v>5.69</v>
      </c>
      <c r="K25" s="16">
        <f t="shared" si="1"/>
        <v>4836.5</v>
      </c>
      <c r="L25" s="16">
        <f>(F25+H25+J25)/3</f>
        <v>5.5533333333333337</v>
      </c>
      <c r="M25" s="16">
        <f t="shared" si="3"/>
        <v>0.14571661996263421</v>
      </c>
      <c r="N25" s="16">
        <f t="shared" si="4"/>
        <v>2.6239487388229447E-2</v>
      </c>
      <c r="O25" s="16">
        <f t="shared" si="5"/>
        <v>4717.5</v>
      </c>
    </row>
    <row r="26" spans="1:15" ht="25.5" customHeight="1">
      <c r="A26" s="15">
        <v>8</v>
      </c>
      <c r="B26" s="30" t="s">
        <v>42</v>
      </c>
      <c r="C26" s="14" t="s">
        <v>21</v>
      </c>
      <c r="D26" s="23" t="s">
        <v>17</v>
      </c>
      <c r="E26" s="23">
        <v>800</v>
      </c>
      <c r="F26" s="28">
        <v>12</v>
      </c>
      <c r="G26" s="16">
        <f t="shared" si="6"/>
        <v>9600</v>
      </c>
      <c r="H26" s="28">
        <v>12.38</v>
      </c>
      <c r="I26" s="16">
        <f t="shared" si="0"/>
        <v>9904</v>
      </c>
      <c r="J26" s="28">
        <v>12.64</v>
      </c>
      <c r="K26" s="16">
        <f t="shared" si="1"/>
        <v>10112</v>
      </c>
      <c r="L26" s="16">
        <f t="shared" si="2"/>
        <v>12.340000000000002</v>
      </c>
      <c r="M26" s="16">
        <f t="shared" si="3"/>
        <v>0.32186953878862185</v>
      </c>
      <c r="N26" s="16">
        <f t="shared" si="4"/>
        <v>2.6083431020147634E-2</v>
      </c>
      <c r="O26" s="16">
        <f t="shared" si="5"/>
        <v>9872</v>
      </c>
    </row>
    <row r="27" spans="1:15">
      <c r="A27" s="15"/>
      <c r="B27" s="30"/>
      <c r="C27" s="14" t="s">
        <v>21</v>
      </c>
      <c r="D27" s="23" t="s">
        <v>36</v>
      </c>
      <c r="E27" s="23">
        <v>1300</v>
      </c>
      <c r="F27" s="28">
        <v>12</v>
      </c>
      <c r="G27" s="16">
        <f t="shared" si="6"/>
        <v>15600</v>
      </c>
      <c r="H27" s="28">
        <v>12.38</v>
      </c>
      <c r="I27" s="16">
        <f t="shared" si="0"/>
        <v>16094.000000000002</v>
      </c>
      <c r="J27" s="28">
        <v>12.64</v>
      </c>
      <c r="K27" s="16">
        <f t="shared" si="1"/>
        <v>16432</v>
      </c>
      <c r="L27" s="16">
        <f t="shared" si="2"/>
        <v>12.340000000000002</v>
      </c>
      <c r="M27" s="16">
        <f t="shared" si="3"/>
        <v>0.32186953878862185</v>
      </c>
      <c r="N27" s="16">
        <f t="shared" si="4"/>
        <v>2.6083431020147634E-2</v>
      </c>
      <c r="O27" s="16">
        <f t="shared" si="5"/>
        <v>16042</v>
      </c>
    </row>
    <row r="28" spans="1:15">
      <c r="A28" s="15"/>
      <c r="B28" s="30"/>
      <c r="C28" s="14" t="s">
        <v>21</v>
      </c>
      <c r="D28" s="23" t="s">
        <v>37</v>
      </c>
      <c r="E28" s="23">
        <v>400</v>
      </c>
      <c r="F28" s="28">
        <v>12</v>
      </c>
      <c r="G28" s="16">
        <f t="shared" si="6"/>
        <v>4800</v>
      </c>
      <c r="H28" s="28">
        <v>12.38</v>
      </c>
      <c r="I28" s="16">
        <f t="shared" si="0"/>
        <v>4952</v>
      </c>
      <c r="J28" s="28">
        <v>12.64</v>
      </c>
      <c r="K28" s="16">
        <f t="shared" si="1"/>
        <v>5056</v>
      </c>
      <c r="L28" s="16">
        <f t="shared" si="2"/>
        <v>12.340000000000002</v>
      </c>
      <c r="M28" s="16">
        <f t="shared" si="3"/>
        <v>0.32186953878862185</v>
      </c>
      <c r="N28" s="16">
        <f t="shared" si="4"/>
        <v>2.6083431020147634E-2</v>
      </c>
      <c r="O28" s="16">
        <f t="shared" si="5"/>
        <v>4936</v>
      </c>
    </row>
    <row r="29" spans="1:15" ht="25.5">
      <c r="A29" s="15">
        <v>9</v>
      </c>
      <c r="B29" s="30" t="s">
        <v>15</v>
      </c>
      <c r="C29" s="14" t="s">
        <v>21</v>
      </c>
      <c r="D29" s="23" t="s">
        <v>31</v>
      </c>
      <c r="E29" s="23">
        <v>2500</v>
      </c>
      <c r="F29" s="28">
        <v>27</v>
      </c>
      <c r="G29" s="16">
        <f t="shared" si="6"/>
        <v>67500</v>
      </c>
      <c r="H29" s="28">
        <v>27.86</v>
      </c>
      <c r="I29" s="16">
        <f t="shared" si="0"/>
        <v>69650</v>
      </c>
      <c r="J29" s="28">
        <v>28.45</v>
      </c>
      <c r="K29" s="16">
        <f t="shared" si="1"/>
        <v>71125</v>
      </c>
      <c r="L29" s="16">
        <f t="shared" si="2"/>
        <v>27.77</v>
      </c>
      <c r="M29" s="16">
        <f t="shared" si="3"/>
        <v>0.72917761896521027</v>
      </c>
      <c r="N29" s="16">
        <f t="shared" si="4"/>
        <v>2.625774645175406E-2</v>
      </c>
      <c r="O29" s="16">
        <f t="shared" si="5"/>
        <v>69425</v>
      </c>
    </row>
    <row r="30" spans="1:15">
      <c r="A30" s="15"/>
      <c r="B30" s="30"/>
      <c r="C30" s="14" t="s">
        <v>21</v>
      </c>
      <c r="D30" s="23" t="s">
        <v>36</v>
      </c>
      <c r="E30" s="23">
        <v>2200</v>
      </c>
      <c r="F30" s="28">
        <v>27</v>
      </c>
      <c r="G30" s="16">
        <f t="shared" si="6"/>
        <v>59400</v>
      </c>
      <c r="H30" s="28">
        <v>27.86</v>
      </c>
      <c r="I30" s="16">
        <f t="shared" si="0"/>
        <v>61292</v>
      </c>
      <c r="J30" s="28">
        <v>28.45</v>
      </c>
      <c r="K30" s="16">
        <f t="shared" si="1"/>
        <v>62590</v>
      </c>
      <c r="L30" s="16">
        <f t="shared" si="2"/>
        <v>27.77</v>
      </c>
      <c r="M30" s="16">
        <f t="shared" si="3"/>
        <v>0.72917761896521027</v>
      </c>
      <c r="N30" s="16">
        <f t="shared" si="4"/>
        <v>2.625774645175406E-2</v>
      </c>
      <c r="O30" s="16">
        <f t="shared" si="5"/>
        <v>61094</v>
      </c>
    </row>
    <row r="31" spans="1:15">
      <c r="A31" s="15"/>
      <c r="B31" s="30"/>
      <c r="C31" s="14" t="s">
        <v>21</v>
      </c>
      <c r="D31" s="24" t="s">
        <v>37</v>
      </c>
      <c r="E31" s="24">
        <v>1900</v>
      </c>
      <c r="F31" s="28">
        <v>27</v>
      </c>
      <c r="G31" s="16">
        <f t="shared" si="6"/>
        <v>51300</v>
      </c>
      <c r="H31" s="28">
        <v>27.86</v>
      </c>
      <c r="I31" s="16">
        <f t="shared" si="0"/>
        <v>52934</v>
      </c>
      <c r="J31" s="28">
        <v>28.45</v>
      </c>
      <c r="K31" s="16">
        <f t="shared" si="1"/>
        <v>54055</v>
      </c>
      <c r="L31" s="16">
        <f t="shared" si="2"/>
        <v>27.77</v>
      </c>
      <c r="M31" s="16">
        <f t="shared" si="3"/>
        <v>0.72917761896521027</v>
      </c>
      <c r="N31" s="16">
        <f t="shared" si="4"/>
        <v>2.625774645175406E-2</v>
      </c>
      <c r="O31" s="16">
        <f t="shared" si="5"/>
        <v>52763</v>
      </c>
    </row>
    <row r="32" spans="1:15" ht="29.25" customHeight="1">
      <c r="A32" s="15">
        <v>10</v>
      </c>
      <c r="B32" s="30" t="s">
        <v>27</v>
      </c>
      <c r="C32" s="14" t="s">
        <v>21</v>
      </c>
      <c r="D32" s="24">
        <v>6.5</v>
      </c>
      <c r="E32" s="24">
        <v>200</v>
      </c>
      <c r="F32" s="29">
        <v>142.5</v>
      </c>
      <c r="G32" s="16">
        <f t="shared" si="6"/>
        <v>28500</v>
      </c>
      <c r="H32" s="28">
        <v>147.06</v>
      </c>
      <c r="I32" s="16">
        <f t="shared" si="0"/>
        <v>29412</v>
      </c>
      <c r="J32" s="28">
        <v>150.15</v>
      </c>
      <c r="K32" s="16">
        <f t="shared" si="1"/>
        <v>30030</v>
      </c>
      <c r="L32" s="16">
        <f t="shared" si="2"/>
        <v>146.57000000000002</v>
      </c>
      <c r="M32" s="16">
        <f t="shared" si="3"/>
        <v>3.8484672273514526</v>
      </c>
      <c r="N32" s="16">
        <f t="shared" si="4"/>
        <v>2.6256854931783122E-2</v>
      </c>
      <c r="O32" s="16">
        <f t="shared" si="5"/>
        <v>29314</v>
      </c>
    </row>
    <row r="33" spans="1:15">
      <c r="A33" s="15"/>
      <c r="B33" s="30"/>
      <c r="C33" s="14" t="s">
        <v>21</v>
      </c>
      <c r="D33" s="24">
        <v>7.5</v>
      </c>
      <c r="E33" s="24">
        <v>1825</v>
      </c>
      <c r="F33" s="29">
        <v>142.5</v>
      </c>
      <c r="G33" s="16">
        <f t="shared" si="6"/>
        <v>260062.5</v>
      </c>
      <c r="H33" s="28">
        <v>147.06</v>
      </c>
      <c r="I33" s="16">
        <f t="shared" si="0"/>
        <v>268384.5</v>
      </c>
      <c r="J33" s="28">
        <v>150.15</v>
      </c>
      <c r="K33" s="16">
        <f t="shared" si="1"/>
        <v>274023.75</v>
      </c>
      <c r="L33" s="16">
        <f t="shared" si="2"/>
        <v>146.57000000000002</v>
      </c>
      <c r="M33" s="16">
        <f t="shared" si="3"/>
        <v>3.8484672273514526</v>
      </c>
      <c r="N33" s="16">
        <f t="shared" si="4"/>
        <v>2.6256854931783122E-2</v>
      </c>
      <c r="O33" s="16">
        <f t="shared" si="5"/>
        <v>267490.25</v>
      </c>
    </row>
    <row r="34" spans="1:15">
      <c r="A34" s="15"/>
      <c r="B34" s="30"/>
      <c r="C34" s="14" t="s">
        <v>21</v>
      </c>
      <c r="D34" s="24">
        <v>8.5</v>
      </c>
      <c r="E34" s="24">
        <v>1750</v>
      </c>
      <c r="F34" s="29">
        <v>142.5</v>
      </c>
      <c r="G34" s="16">
        <f t="shared" si="6"/>
        <v>249375</v>
      </c>
      <c r="H34" s="28">
        <v>147.06</v>
      </c>
      <c r="I34" s="16">
        <f t="shared" si="0"/>
        <v>257355</v>
      </c>
      <c r="J34" s="28">
        <v>150.15</v>
      </c>
      <c r="K34" s="16">
        <f t="shared" si="1"/>
        <v>262762.5</v>
      </c>
      <c r="L34" s="16">
        <f t="shared" si="2"/>
        <v>146.57000000000002</v>
      </c>
      <c r="M34" s="16">
        <f t="shared" si="3"/>
        <v>3.8484672273514526</v>
      </c>
      <c r="N34" s="16">
        <f t="shared" si="4"/>
        <v>2.6256854931783122E-2</v>
      </c>
      <c r="O34" s="16">
        <f t="shared" si="5"/>
        <v>256497.5</v>
      </c>
    </row>
    <row r="35" spans="1:15" ht="28.5" customHeight="1">
      <c r="A35" s="15">
        <v>11</v>
      </c>
      <c r="B35" s="30" t="s">
        <v>28</v>
      </c>
      <c r="C35" s="14" t="s">
        <v>21</v>
      </c>
      <c r="D35" s="24">
        <v>7</v>
      </c>
      <c r="E35" s="24">
        <v>625</v>
      </c>
      <c r="F35" s="29">
        <v>90</v>
      </c>
      <c r="G35" s="16">
        <f t="shared" si="6"/>
        <v>56250</v>
      </c>
      <c r="H35" s="28">
        <v>92.88</v>
      </c>
      <c r="I35" s="16">
        <f t="shared" si="0"/>
        <v>58050</v>
      </c>
      <c r="J35" s="28">
        <v>94.83</v>
      </c>
      <c r="K35" s="16">
        <f t="shared" si="1"/>
        <v>59268.75</v>
      </c>
      <c r="L35" s="16">
        <f t="shared" si="2"/>
        <v>92.57</v>
      </c>
      <c r="M35" s="16">
        <f t="shared" si="3"/>
        <v>2.4298765400743689</v>
      </c>
      <c r="N35" s="16">
        <f t="shared" si="4"/>
        <v>2.6249071406226305E-2</v>
      </c>
      <c r="O35" s="16">
        <f t="shared" si="5"/>
        <v>57856.249999999993</v>
      </c>
    </row>
    <row r="36" spans="1:15">
      <c r="A36" s="13"/>
      <c r="B36" s="30"/>
      <c r="C36" s="14" t="s">
        <v>21</v>
      </c>
      <c r="D36" s="24">
        <v>6.5</v>
      </c>
      <c r="E36" s="24">
        <v>250</v>
      </c>
      <c r="F36" s="29">
        <v>90</v>
      </c>
      <c r="G36" s="16">
        <f t="shared" si="6"/>
        <v>22500</v>
      </c>
      <c r="H36" s="28">
        <v>92.88</v>
      </c>
      <c r="I36" s="16">
        <f t="shared" si="0"/>
        <v>23220</v>
      </c>
      <c r="J36" s="28">
        <v>94.83</v>
      </c>
      <c r="K36" s="16">
        <f t="shared" si="1"/>
        <v>23707.5</v>
      </c>
      <c r="L36" s="16">
        <f t="shared" si="2"/>
        <v>92.57</v>
      </c>
      <c r="M36" s="16">
        <f t="shared" si="3"/>
        <v>2.4298765400743689</v>
      </c>
      <c r="N36" s="16">
        <f t="shared" si="4"/>
        <v>2.6249071406226305E-2</v>
      </c>
      <c r="O36" s="16">
        <f t="shared" si="5"/>
        <v>23142.5</v>
      </c>
    </row>
    <row r="37" spans="1:15">
      <c r="A37" s="13"/>
      <c r="B37" s="30"/>
      <c r="C37" s="14" t="s">
        <v>21</v>
      </c>
      <c r="D37" s="24">
        <v>8</v>
      </c>
      <c r="E37" s="24">
        <v>500</v>
      </c>
      <c r="F37" s="29">
        <v>90</v>
      </c>
      <c r="G37" s="16">
        <f t="shared" si="6"/>
        <v>45000</v>
      </c>
      <c r="H37" s="28">
        <v>92.88</v>
      </c>
      <c r="I37" s="16">
        <f t="shared" si="0"/>
        <v>46440</v>
      </c>
      <c r="J37" s="28">
        <v>94.83</v>
      </c>
      <c r="K37" s="16">
        <f t="shared" si="1"/>
        <v>47415</v>
      </c>
      <c r="L37" s="16">
        <f t="shared" si="2"/>
        <v>92.57</v>
      </c>
      <c r="M37" s="16">
        <f t="shared" si="3"/>
        <v>2.4298765400743689</v>
      </c>
      <c r="N37" s="16">
        <f t="shared" si="4"/>
        <v>2.6249071406226305E-2</v>
      </c>
      <c r="O37" s="16">
        <f t="shared" si="5"/>
        <v>46285</v>
      </c>
    </row>
    <row r="38" spans="1:15" ht="27" customHeight="1">
      <c r="A38" s="15">
        <v>12</v>
      </c>
      <c r="B38" s="30" t="s">
        <v>29</v>
      </c>
      <c r="C38" s="14" t="s">
        <v>21</v>
      </c>
      <c r="D38" s="24">
        <v>8.5</v>
      </c>
      <c r="E38" s="24">
        <v>275</v>
      </c>
      <c r="F38" s="29">
        <v>97.5</v>
      </c>
      <c r="G38" s="16">
        <f t="shared" si="6"/>
        <v>26812.5</v>
      </c>
      <c r="H38" s="28">
        <v>100.62</v>
      </c>
      <c r="I38" s="16">
        <f t="shared" si="0"/>
        <v>27670.5</v>
      </c>
      <c r="J38" s="28">
        <v>102.73</v>
      </c>
      <c r="K38" s="16">
        <f t="shared" si="1"/>
        <v>28250.75</v>
      </c>
      <c r="L38" s="16">
        <f t="shared" si="2"/>
        <v>100.28333333333335</v>
      </c>
      <c r="M38" s="16">
        <f t="shared" si="3"/>
        <v>2.6312037802745638</v>
      </c>
      <c r="N38" s="16">
        <f t="shared" si="4"/>
        <v>2.6237697659377397E-2</v>
      </c>
      <c r="O38" s="16">
        <f t="shared" si="5"/>
        <v>27577</v>
      </c>
    </row>
    <row r="39" spans="1:15">
      <c r="A39" s="15"/>
      <c r="B39" s="30"/>
      <c r="C39" s="14" t="s">
        <v>21</v>
      </c>
      <c r="D39" s="24">
        <v>7</v>
      </c>
      <c r="E39" s="24">
        <v>600</v>
      </c>
      <c r="F39" s="29">
        <v>97.5</v>
      </c>
      <c r="G39" s="16">
        <f t="shared" si="6"/>
        <v>58500</v>
      </c>
      <c r="H39" s="28">
        <v>100.62</v>
      </c>
      <c r="I39" s="16">
        <f t="shared" si="0"/>
        <v>60372</v>
      </c>
      <c r="J39" s="28">
        <v>102.73</v>
      </c>
      <c r="K39" s="16">
        <f t="shared" si="1"/>
        <v>61638</v>
      </c>
      <c r="L39" s="16">
        <f t="shared" si="2"/>
        <v>100.28333333333335</v>
      </c>
      <c r="M39" s="16">
        <f t="shared" si="3"/>
        <v>2.6312037802745638</v>
      </c>
      <c r="N39" s="16">
        <f t="shared" si="4"/>
        <v>2.6237697659377397E-2</v>
      </c>
      <c r="O39" s="16">
        <f t="shared" si="5"/>
        <v>60168</v>
      </c>
    </row>
    <row r="40" spans="1:15">
      <c r="A40" s="15"/>
      <c r="B40" s="30"/>
      <c r="C40" s="14" t="s">
        <v>21</v>
      </c>
      <c r="D40" s="24">
        <v>7.5</v>
      </c>
      <c r="E40" s="24">
        <v>1650</v>
      </c>
      <c r="F40" s="29">
        <v>97.5</v>
      </c>
      <c r="G40" s="16">
        <f t="shared" si="6"/>
        <v>160875</v>
      </c>
      <c r="H40" s="28">
        <v>100.62</v>
      </c>
      <c r="I40" s="16">
        <f t="shared" si="0"/>
        <v>166023</v>
      </c>
      <c r="J40" s="28">
        <v>102.73</v>
      </c>
      <c r="K40" s="16">
        <f t="shared" si="1"/>
        <v>169504.5</v>
      </c>
      <c r="L40" s="16">
        <f t="shared" si="2"/>
        <v>100.28333333333335</v>
      </c>
      <c r="M40" s="16">
        <f t="shared" si="3"/>
        <v>2.6312037802745638</v>
      </c>
      <c r="N40" s="16">
        <f t="shared" si="4"/>
        <v>2.6237697659377397E-2</v>
      </c>
      <c r="O40" s="16">
        <f t="shared" si="5"/>
        <v>165462</v>
      </c>
    </row>
    <row r="41" spans="1:15">
      <c r="A41" s="15"/>
      <c r="B41" s="30"/>
      <c r="C41" s="14" t="s">
        <v>21</v>
      </c>
      <c r="D41" s="24">
        <v>8</v>
      </c>
      <c r="E41" s="24">
        <v>500</v>
      </c>
      <c r="F41" s="29">
        <v>97.5</v>
      </c>
      <c r="G41" s="16">
        <f t="shared" si="6"/>
        <v>48750</v>
      </c>
      <c r="H41" s="28">
        <v>100.62</v>
      </c>
      <c r="I41" s="16">
        <f t="shared" si="0"/>
        <v>50310</v>
      </c>
      <c r="J41" s="28">
        <v>102.73</v>
      </c>
      <c r="K41" s="16">
        <f t="shared" si="1"/>
        <v>51365</v>
      </c>
      <c r="L41" s="16">
        <f t="shared" si="2"/>
        <v>100.28333333333335</v>
      </c>
      <c r="M41" s="16">
        <f t="shared" si="3"/>
        <v>2.6312037802745638</v>
      </c>
      <c r="N41" s="16">
        <f t="shared" si="4"/>
        <v>2.6237697659377397E-2</v>
      </c>
      <c r="O41" s="16">
        <f t="shared" si="5"/>
        <v>50140</v>
      </c>
    </row>
    <row r="42" spans="1:15" ht="27" customHeight="1">
      <c r="A42" s="15">
        <v>13</v>
      </c>
      <c r="B42" s="30" t="s">
        <v>30</v>
      </c>
      <c r="C42" s="14" t="s">
        <v>21</v>
      </c>
      <c r="D42" s="24">
        <v>6.5</v>
      </c>
      <c r="E42" s="24">
        <v>75</v>
      </c>
      <c r="F42" s="29">
        <v>195</v>
      </c>
      <c r="G42" s="16">
        <f t="shared" si="6"/>
        <v>14625</v>
      </c>
      <c r="H42" s="28">
        <v>201.24</v>
      </c>
      <c r="I42" s="16">
        <f t="shared" si="0"/>
        <v>15093</v>
      </c>
      <c r="J42" s="28">
        <v>205.47</v>
      </c>
      <c r="K42" s="16">
        <f t="shared" si="1"/>
        <v>15410.25</v>
      </c>
      <c r="L42" s="16">
        <f t="shared" si="2"/>
        <v>200.57000000000002</v>
      </c>
      <c r="M42" s="16">
        <f t="shared" si="3"/>
        <v>5.2670580023380813</v>
      </c>
      <c r="N42" s="16">
        <f t="shared" si="4"/>
        <v>2.6260447735643819E-2</v>
      </c>
      <c r="O42" s="16">
        <f t="shared" si="5"/>
        <v>15042.75</v>
      </c>
    </row>
    <row r="43" spans="1:15">
      <c r="A43" s="15"/>
      <c r="B43" s="30"/>
      <c r="C43" s="14" t="s">
        <v>21</v>
      </c>
      <c r="D43" s="24">
        <v>7.5</v>
      </c>
      <c r="E43" s="24">
        <v>80</v>
      </c>
      <c r="F43" s="29">
        <v>195</v>
      </c>
      <c r="G43" s="16">
        <f t="shared" si="6"/>
        <v>15600</v>
      </c>
      <c r="H43" s="28">
        <v>201.24</v>
      </c>
      <c r="I43" s="16">
        <f t="shared" si="0"/>
        <v>16099.2</v>
      </c>
      <c r="J43" s="28">
        <v>205.47</v>
      </c>
      <c r="K43" s="16">
        <f t="shared" si="1"/>
        <v>16437.599999999999</v>
      </c>
      <c r="L43" s="16">
        <f t="shared" si="2"/>
        <v>200.57000000000002</v>
      </c>
      <c r="M43" s="16">
        <f t="shared" si="3"/>
        <v>5.2670580023380813</v>
      </c>
      <c r="N43" s="16">
        <f t="shared" si="4"/>
        <v>2.6260447735643819E-2</v>
      </c>
      <c r="O43" s="16">
        <f t="shared" si="5"/>
        <v>16045.599999999999</v>
      </c>
    </row>
    <row r="44" spans="1:15" ht="27" customHeight="1">
      <c r="A44" s="15">
        <v>14</v>
      </c>
      <c r="B44" s="30" t="s">
        <v>28</v>
      </c>
      <c r="C44" s="14" t="s">
        <v>21</v>
      </c>
      <c r="D44" s="24">
        <v>6.5</v>
      </c>
      <c r="E44" s="24">
        <v>3660</v>
      </c>
      <c r="F44" s="29">
        <v>34.5</v>
      </c>
      <c r="G44" s="16">
        <f t="shared" si="6"/>
        <v>126270</v>
      </c>
      <c r="H44" s="28">
        <v>35.6</v>
      </c>
      <c r="I44" s="16">
        <f t="shared" si="0"/>
        <v>130296</v>
      </c>
      <c r="J44" s="28">
        <v>36.35</v>
      </c>
      <c r="K44" s="16">
        <f t="shared" si="1"/>
        <v>133041</v>
      </c>
      <c r="L44" s="16">
        <f t="shared" si="2"/>
        <v>35.483333333333327</v>
      </c>
      <c r="M44" s="16">
        <f t="shared" si="3"/>
        <v>0.93050165681407548</v>
      </c>
      <c r="N44" s="16">
        <f t="shared" si="4"/>
        <v>2.6223625837879069E-2</v>
      </c>
      <c r="O44" s="16">
        <f t="shared" si="5"/>
        <v>129856.79999999999</v>
      </c>
    </row>
    <row r="45" spans="1:15">
      <c r="A45" s="15"/>
      <c r="B45" s="30"/>
      <c r="C45" s="14" t="s">
        <v>21</v>
      </c>
      <c r="D45" s="24">
        <v>7</v>
      </c>
      <c r="E45" s="24">
        <v>8050</v>
      </c>
      <c r="F45" s="29">
        <v>34.5</v>
      </c>
      <c r="G45" s="16">
        <f t="shared" si="6"/>
        <v>277725</v>
      </c>
      <c r="H45" s="28">
        <v>35.6</v>
      </c>
      <c r="I45" s="16">
        <f t="shared" si="0"/>
        <v>286580</v>
      </c>
      <c r="J45" s="28">
        <v>36.35</v>
      </c>
      <c r="K45" s="16">
        <f t="shared" si="1"/>
        <v>292617.5</v>
      </c>
      <c r="L45" s="16">
        <f t="shared" si="2"/>
        <v>35.483333333333327</v>
      </c>
      <c r="M45" s="16">
        <f t="shared" si="3"/>
        <v>0.93050165681407548</v>
      </c>
      <c r="N45" s="16">
        <f t="shared" si="4"/>
        <v>2.6223625837879069E-2</v>
      </c>
      <c r="O45" s="16">
        <f t="shared" si="5"/>
        <v>285614</v>
      </c>
    </row>
    <row r="46" spans="1:15">
      <c r="A46" s="15"/>
      <c r="B46" s="30"/>
      <c r="C46" s="14" t="s">
        <v>21</v>
      </c>
      <c r="D46" s="24">
        <v>7.5</v>
      </c>
      <c r="E46" s="24">
        <v>5690</v>
      </c>
      <c r="F46" s="29">
        <v>34.5</v>
      </c>
      <c r="G46" s="16">
        <f t="shared" si="6"/>
        <v>196305</v>
      </c>
      <c r="H46" s="28">
        <v>35.6</v>
      </c>
      <c r="I46" s="16">
        <f t="shared" si="0"/>
        <v>202564</v>
      </c>
      <c r="J46" s="28">
        <v>36.35</v>
      </c>
      <c r="K46" s="16">
        <f t="shared" si="1"/>
        <v>206831.5</v>
      </c>
      <c r="L46" s="16">
        <f t="shared" si="2"/>
        <v>35.483333333333327</v>
      </c>
      <c r="M46" s="16">
        <f t="shared" si="3"/>
        <v>0.93050165681407548</v>
      </c>
      <c r="N46" s="16">
        <f t="shared" si="4"/>
        <v>2.6223625837879069E-2</v>
      </c>
      <c r="O46" s="16">
        <f t="shared" si="5"/>
        <v>201881.19999999998</v>
      </c>
    </row>
    <row r="47" spans="1:15">
      <c r="A47" s="15"/>
      <c r="B47" s="30"/>
      <c r="C47" s="14" t="s">
        <v>21</v>
      </c>
      <c r="D47" s="24">
        <v>8</v>
      </c>
      <c r="E47" s="24">
        <v>2315</v>
      </c>
      <c r="F47" s="29">
        <v>34.5</v>
      </c>
      <c r="G47" s="16">
        <f t="shared" si="6"/>
        <v>79867.5</v>
      </c>
      <c r="H47" s="28">
        <v>35.6</v>
      </c>
      <c r="I47" s="16">
        <f t="shared" si="0"/>
        <v>82414</v>
      </c>
      <c r="J47" s="28">
        <v>36.35</v>
      </c>
      <c r="K47" s="16">
        <f t="shared" si="1"/>
        <v>84150.25</v>
      </c>
      <c r="L47" s="16">
        <f t="shared" si="2"/>
        <v>35.483333333333327</v>
      </c>
      <c r="M47" s="16">
        <f t="shared" si="3"/>
        <v>0.93050165681407548</v>
      </c>
      <c r="N47" s="16">
        <f t="shared" si="4"/>
        <v>2.6223625837879069E-2</v>
      </c>
      <c r="O47" s="16">
        <f t="shared" si="5"/>
        <v>82136.2</v>
      </c>
    </row>
    <row r="48" spans="1:15">
      <c r="A48" s="15"/>
      <c r="B48" s="30"/>
      <c r="C48" s="14" t="s">
        <v>21</v>
      </c>
      <c r="D48" s="24">
        <v>8.5</v>
      </c>
      <c r="E48" s="24">
        <v>8080</v>
      </c>
      <c r="F48" s="29">
        <v>34.5</v>
      </c>
      <c r="G48" s="16">
        <f t="shared" si="6"/>
        <v>278760</v>
      </c>
      <c r="H48" s="28">
        <v>35.6</v>
      </c>
      <c r="I48" s="16">
        <f t="shared" si="0"/>
        <v>287648</v>
      </c>
      <c r="J48" s="28">
        <v>36.35</v>
      </c>
      <c r="K48" s="16">
        <f t="shared" si="1"/>
        <v>293708</v>
      </c>
      <c r="L48" s="16">
        <f t="shared" si="2"/>
        <v>35.483333333333327</v>
      </c>
      <c r="M48" s="16">
        <f t="shared" si="3"/>
        <v>0.93050165681407548</v>
      </c>
      <c r="N48" s="16">
        <f t="shared" si="4"/>
        <v>2.6223625837879069E-2</v>
      </c>
      <c r="O48" s="16">
        <f t="shared" si="5"/>
        <v>286678.39999999997</v>
      </c>
    </row>
    <row r="49" spans="1:15" ht="24.75" customHeight="1">
      <c r="A49" s="15">
        <v>15</v>
      </c>
      <c r="B49" s="30" t="s">
        <v>40</v>
      </c>
      <c r="C49" s="14" t="s">
        <v>21</v>
      </c>
      <c r="D49" s="24" t="s">
        <v>16</v>
      </c>
      <c r="E49" s="24">
        <v>1800</v>
      </c>
      <c r="F49" s="29">
        <v>12</v>
      </c>
      <c r="G49" s="16">
        <f t="shared" si="6"/>
        <v>21600</v>
      </c>
      <c r="H49" s="28">
        <v>12.38</v>
      </c>
      <c r="I49" s="16">
        <f t="shared" si="0"/>
        <v>22284</v>
      </c>
      <c r="J49" s="28">
        <v>12.64</v>
      </c>
      <c r="K49" s="16">
        <f t="shared" si="1"/>
        <v>22752</v>
      </c>
      <c r="L49" s="16">
        <f t="shared" si="2"/>
        <v>12.340000000000002</v>
      </c>
      <c r="M49" s="16">
        <f t="shared" si="3"/>
        <v>0.32186953878862185</v>
      </c>
      <c r="N49" s="16">
        <f t="shared" si="4"/>
        <v>2.6083431020147634E-2</v>
      </c>
      <c r="O49" s="16">
        <f t="shared" si="5"/>
        <v>22212</v>
      </c>
    </row>
    <row r="50" spans="1:15">
      <c r="A50" s="15"/>
      <c r="B50" s="30"/>
      <c r="C50" s="14" t="s">
        <v>21</v>
      </c>
      <c r="D50" s="24" t="s">
        <v>17</v>
      </c>
      <c r="E50" s="24">
        <v>1400</v>
      </c>
      <c r="F50" s="29">
        <v>12</v>
      </c>
      <c r="G50" s="16">
        <f t="shared" si="6"/>
        <v>16800</v>
      </c>
      <c r="H50" s="28">
        <v>12.38</v>
      </c>
      <c r="I50" s="16">
        <f t="shared" si="0"/>
        <v>17332</v>
      </c>
      <c r="J50" s="28">
        <v>12.64</v>
      </c>
      <c r="K50" s="16">
        <f t="shared" si="1"/>
        <v>17696</v>
      </c>
      <c r="L50" s="16">
        <f t="shared" si="2"/>
        <v>12.340000000000002</v>
      </c>
      <c r="M50" s="16">
        <f t="shared" si="3"/>
        <v>0.32186953878862185</v>
      </c>
      <c r="N50" s="16">
        <f t="shared" si="4"/>
        <v>2.6083431020147634E-2</v>
      </c>
      <c r="O50" s="16">
        <f t="shared" si="5"/>
        <v>17276</v>
      </c>
    </row>
    <row r="51" spans="1:15">
      <c r="A51" s="15"/>
      <c r="B51" s="30"/>
      <c r="C51" s="14" t="s">
        <v>21</v>
      </c>
      <c r="D51" s="24" t="s">
        <v>18</v>
      </c>
      <c r="E51" s="24">
        <v>2100</v>
      </c>
      <c r="F51" s="29">
        <v>12</v>
      </c>
      <c r="G51" s="16">
        <f t="shared" si="6"/>
        <v>25200</v>
      </c>
      <c r="H51" s="28">
        <v>12.38</v>
      </c>
      <c r="I51" s="16">
        <f t="shared" si="0"/>
        <v>25998</v>
      </c>
      <c r="J51" s="28">
        <v>12.64</v>
      </c>
      <c r="K51" s="16">
        <f t="shared" si="1"/>
        <v>26544</v>
      </c>
      <c r="L51" s="16">
        <f t="shared" si="2"/>
        <v>12.340000000000002</v>
      </c>
      <c r="M51" s="16">
        <f t="shared" si="3"/>
        <v>0.32186953878862185</v>
      </c>
      <c r="N51" s="16">
        <f t="shared" si="4"/>
        <v>2.6083431020147634E-2</v>
      </c>
      <c r="O51" s="16">
        <f t="shared" si="5"/>
        <v>25914</v>
      </c>
    </row>
    <row r="52" spans="1:15">
      <c r="A52" s="15"/>
      <c r="B52" s="31"/>
      <c r="C52" s="14" t="s">
        <v>21</v>
      </c>
      <c r="D52" s="24" t="s">
        <v>19</v>
      </c>
      <c r="E52" s="24">
        <v>150</v>
      </c>
      <c r="F52" s="29">
        <v>12</v>
      </c>
      <c r="G52" s="16">
        <f t="shared" si="6"/>
        <v>1800</v>
      </c>
      <c r="H52" s="28">
        <v>12.38</v>
      </c>
      <c r="I52" s="16">
        <f t="shared" si="0"/>
        <v>1857.0000000000002</v>
      </c>
      <c r="J52" s="28">
        <v>12.64</v>
      </c>
      <c r="K52" s="16">
        <f t="shared" si="1"/>
        <v>1896</v>
      </c>
      <c r="L52" s="16">
        <f t="shared" si="2"/>
        <v>12.340000000000002</v>
      </c>
      <c r="M52" s="16">
        <f t="shared" si="3"/>
        <v>0.32186953878862185</v>
      </c>
      <c r="N52" s="16">
        <f t="shared" si="4"/>
        <v>2.6083431020147634E-2</v>
      </c>
      <c r="O52" s="16">
        <f t="shared" si="5"/>
        <v>1851</v>
      </c>
    </row>
    <row r="53" spans="1:15">
      <c r="A53" s="8"/>
      <c r="B53" s="11" t="s">
        <v>9</v>
      </c>
      <c r="C53" s="12"/>
      <c r="D53" s="10"/>
      <c r="E53" s="10"/>
      <c r="F53" s="17"/>
      <c r="G53" s="17">
        <f>SUM(G6:G52)</f>
        <v>3513807.5</v>
      </c>
      <c r="H53" s="17"/>
      <c r="I53" s="17">
        <f>SUM(I6:I52)</f>
        <v>3625470.2</v>
      </c>
      <c r="J53" s="17"/>
      <c r="K53" s="17">
        <f>SUM(K6:K52)</f>
        <v>3701974.85</v>
      </c>
      <c r="L53" s="17"/>
      <c r="M53" s="17"/>
      <c r="N53" s="17"/>
      <c r="O53" s="22">
        <f>SUM(O6:O52)</f>
        <v>3613464.45</v>
      </c>
    </row>
    <row r="54" spans="1:15">
      <c r="A54" s="18"/>
      <c r="B54" s="19"/>
      <c r="C54" s="19"/>
      <c r="D54" s="20"/>
      <c r="E54" s="20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15">
      <c r="A55" s="18"/>
      <c r="B55" s="19"/>
      <c r="C55" s="19"/>
      <c r="D55" s="20"/>
      <c r="E55" s="20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7" spans="1:15" ht="15.75">
      <c r="A57" s="6"/>
      <c r="B57" s="41" t="s">
        <v>46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</sheetData>
  <mergeCells count="17">
    <mergeCell ref="A1:O1"/>
    <mergeCell ref="B57:O57"/>
    <mergeCell ref="F3:K3"/>
    <mergeCell ref="E3:E5"/>
    <mergeCell ref="A2:O2"/>
    <mergeCell ref="L3:N3"/>
    <mergeCell ref="A3:A5"/>
    <mergeCell ref="B3:B5"/>
    <mergeCell ref="D3:D5"/>
    <mergeCell ref="C3:C5"/>
    <mergeCell ref="M4:M5"/>
    <mergeCell ref="N4:N5"/>
    <mergeCell ref="O4:O5"/>
    <mergeCell ref="F5:G5"/>
    <mergeCell ref="H5:I5"/>
    <mergeCell ref="L4:L5"/>
    <mergeCell ref="J5:K5"/>
  </mergeCells>
  <phoneticPr fontId="18" type="noConversion"/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2022-12-15T10:29:59Z</cp:lastPrinted>
  <dcterms:created xsi:type="dcterms:W3CDTF">2018-12-14T15:08:00Z</dcterms:created>
  <dcterms:modified xsi:type="dcterms:W3CDTF">2022-12-15T10:36:19Z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