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НМЦК!$A$1:$N$36</definedName>
  </definedNames>
  <calcPr calcId="114210"/>
</workbook>
</file>

<file path=xl/calcChain.xml><?xml version="1.0" encoding="utf-8"?>
<calcChain xmlns="http://schemas.openxmlformats.org/spreadsheetml/2006/main">
  <c r="H7" i="1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6"/>
  <c r="F32"/>
  <c r="J7"/>
  <c r="J8"/>
  <c r="J9"/>
  <c r="J10"/>
  <c r="J11"/>
  <c r="L7"/>
  <c r="L8"/>
  <c r="L9"/>
  <c r="L10"/>
  <c r="L11"/>
  <c r="L12"/>
  <c r="L6"/>
  <c r="L13"/>
  <c r="K7"/>
  <c r="N7"/>
  <c r="K8"/>
  <c r="N8"/>
  <c r="K9"/>
  <c r="N9"/>
  <c r="K10"/>
  <c r="N10"/>
  <c r="K11"/>
  <c r="N11"/>
  <c r="K12"/>
  <c r="N12"/>
  <c r="K13"/>
  <c r="N13"/>
  <c r="K14"/>
  <c r="N14"/>
  <c r="K15"/>
  <c r="N15"/>
  <c r="K16"/>
  <c r="N16"/>
  <c r="K17"/>
  <c r="N17"/>
  <c r="K6"/>
  <c r="N6"/>
  <c r="K18"/>
  <c r="N18"/>
  <c r="K19"/>
  <c r="N19"/>
  <c r="K20"/>
  <c r="N20"/>
  <c r="K21"/>
  <c r="N21"/>
  <c r="K22"/>
  <c r="N22"/>
  <c r="K23"/>
  <c r="N23"/>
  <c r="K24"/>
  <c r="N24"/>
  <c r="K25"/>
  <c r="N25"/>
  <c r="K26"/>
  <c r="N26"/>
  <c r="K27"/>
  <c r="N27"/>
  <c r="K28"/>
  <c r="N28"/>
  <c r="K29"/>
  <c r="N29"/>
  <c r="K30"/>
  <c r="N30"/>
  <c r="K31"/>
  <c r="N31"/>
  <c r="J6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H6"/>
  <c r="L31"/>
  <c r="L30"/>
  <c r="L29"/>
  <c r="L28"/>
  <c r="M28"/>
  <c r="L27"/>
  <c r="L26"/>
  <c r="L25"/>
  <c r="L24"/>
  <c r="M24"/>
  <c r="L23"/>
  <c r="L22"/>
  <c r="L21"/>
  <c r="L20"/>
  <c r="M20"/>
  <c r="L19"/>
  <c r="L18"/>
  <c r="M18"/>
  <c r="L17"/>
  <c r="L16"/>
  <c r="L15"/>
  <c r="M15"/>
  <c r="L14"/>
  <c r="M22"/>
  <c r="M26"/>
  <c r="M19"/>
  <c r="M27"/>
  <c r="M31"/>
  <c r="M30"/>
  <c r="M6"/>
  <c r="M21"/>
  <c r="M25"/>
  <c r="M29"/>
  <c r="M14"/>
  <c r="M23"/>
  <c r="M9"/>
  <c r="M13"/>
  <c r="M17"/>
  <c r="J32"/>
  <c r="M12"/>
  <c r="M8"/>
  <c r="M11"/>
  <c r="M7"/>
  <c r="M10"/>
  <c r="M16"/>
  <c r="N32"/>
</calcChain>
</file>

<file path=xl/sharedStrings.xml><?xml version="1.0" encoding="utf-8"?>
<sst xmlns="http://schemas.openxmlformats.org/spreadsheetml/2006/main" count="76" uniqueCount="47">
  <si>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</si>
  <si>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</si>
  <si>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</si>
  <si>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</si>
  <si>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</si>
  <si>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</si>
  <si>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</si>
  <si>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</si>
  <si>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</si>
  <si>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</si>
  <si>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</si>
  <si>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</si>
  <si>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</si>
  <si>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</si>
  <si>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</si>
  <si>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лекарственных препаратов (Эуфиллин ,средства спазмолитические,витамины, препараты, содержащие  железо)</t>
  </si>
  <si>
    <t xml:space="preserve">Акридерм мазь для наружного применения, 0.05 %, 30 г - тубы (1) - пачки картонные </t>
  </si>
  <si>
    <t>Дротаверин раствор для инъекций 20 мг/мл, 2 мл - ампулы темного стекла х5 - упаковки контурные пластиковые (поддоны) х2 /в комплекте с ножом ампульным или скарификатором/ - пачки картонные</t>
  </si>
  <si>
    <t>Дротаверин таблетки, 40 мг, 10 шт - упаковки ячейковые контурные х5  - пачки картонные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</si>
  <si>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1 530 234,44 рубля </t>
    </r>
    <r>
      <rPr>
        <sz val="12"/>
        <rFont val="Times New Roman"/>
        <family val="1"/>
        <charset val="204"/>
      </rPr>
      <t>(Один миллион пятьсот тридцать тысяч двести тридцать четыре рубля 44 копейки).</t>
    </r>
  </si>
  <si>
    <t>упак</t>
  </si>
  <si>
    <t>Источник 1
 КП № 8739-22 от 10.11.2022</t>
  </si>
  <si>
    <t>Источник 2
 КП № 6702-08.11.22-15 от 08.11.2022</t>
  </si>
  <si>
    <t>Источник 3
 КП № 2712-138 от 10.11.2022</t>
  </si>
  <si>
    <t>Эуфиллин раствор для внутривенного введения 24 мг/мл, 5 мл - ампулы х 10 /в комплекте с ножом ампульным или скарификатором, если необходим для ампул данного типа/ - коробки картонные</t>
  </si>
  <si>
    <t xml:space="preserve">Эуфиллинраствор для внутривенного введения 24 мг/мл, 10 мл - ампулы х10 /в комплекте с ножом ампульным или скарификатором, если необходим для ампул данного типа/ - пачки картонные </t>
  </si>
  <si>
    <t>Эуфиллин таблетки 150 мг, х10 шт. - упаковки ячейковые контурные х3 - пачки картонные</t>
  </si>
  <si>
    <t>Аскорбиновая кислота раствор для внутривенного и внутримышечного введения 50 мг/мл, 2 мл - ампулы х10 /в комплекте с ножом ампульным или скарификатором/ - пачки картонные</t>
  </si>
  <si>
    <t>Будесонид суспензия для ингаляций дозированная 0,25 мг/мл, 2 мл - ампулы полиэтиленовые х5 - блоки х4 - пачки картонные</t>
  </si>
  <si>
    <t>Будесонид суспензия для ингаляций дозированная 0,5 мг/мл, 2 мл - ампулы полиэтиленовые х5 - блоки х4 - пачки картонные</t>
  </si>
  <si>
    <t>Гидрокортизон мазь глазная, 5 мг/г, 3г, - тубы алюминиевые х1 - пачки картонные</t>
  </si>
  <si>
    <t xml:space="preserve">Дексаметазон раствор для инъекций 4 мг/мл, 1 мл - ампулы темного стекла х5 - упаковки ячейковые контурные х5 - пачки картонные  </t>
  </si>
  <si>
    <t>Но-шпа раствор для внутривенного и внутримышечного введения 20 мг/мл, 2 мл - ампулы темного стекла х5 - упаковки контурные пластиковые (поддоны) х5 - пачки картонные . Срок годности не менее 5 лет</t>
  </si>
  <si>
    <t xml:space="preserve">Феррум Лек таблетки жевательные 100 мг, 10 шт. - блистеры х3 - пачки картонные </t>
  </si>
  <si>
    <t>Железа [III] гидроксид полимальтозат капли для приема внутрь, 50мг/мл, 30 мл - флакон-капельницы темного стекла (1) - пачки картонные</t>
  </si>
  <si>
    <t>Железа [ІІІ] гидроксид сахарозный комплекс раствор для внутривенного введения 20 мг/мл  ампула по 5 мл в ампуле светозащитного стекла. По 5 ампул в контурную ячейковую упаковку. По 1 контурной ячейковой упаковке с инструкцией по применению в пачке из картона./ - пачка картонная</t>
  </si>
  <si>
    <t xml:space="preserve">Менадиона натрия бисульфит раствор для внутримышечного введения 10 мг/мл, 1 мл - ампулы х10 /с нож.ампулыили скариф. по необходим./ - пачки картонные  температура хранеия до 25 °C (не замораживать).Срок годности не менее 3 лет </t>
  </si>
  <si>
    <t xml:space="preserve">Солу-медрол лиофилизат для приготовления раствора для внутривенного и внутримышечного введения, 250 мг, 1 шт. - в комплекте с растворителем (15,6 мл) / - пачки картонные </t>
  </si>
  <si>
    <t>Метилпреднизолон таблетки, 4 мг, 30 шт. - флакон (1) - пачка картонная</t>
  </si>
  <si>
    <t xml:space="preserve">Октреотид раствор для внутривенного и подкожного введения (в РУ - раствор для инъекций) 0.1 мг/мл (в РУ - 0.01%), 1 мл - ампулы х5 - упаковки ячейковые контурные х2 /в комплекте с ножом ампульным или скарификатором/ - пачки </t>
  </si>
  <si>
    <t>Октреотид лиофилизат для приготовления суспензии для внутримышечного введения пролонгированного действия, 10 мг, 1 шт. - флаконы (1) / в комплекте с растворителем (ампулы) 2 мл -1 шт., шприцы -1 шт., иглы стерильные -2 шт., салфетками спиртовыми -2 шт. / - пачки картонные</t>
  </si>
  <si>
    <t>Пиридоксин раствор для инъекций 50 мг/мл, 1 мл - ампулы х10 - пачки картонные</t>
  </si>
  <si>
    <t>Преднизолон раствор для внутривенного и внутримышечного введения 30 мг/мл, 1 мл - ампулы темного стекла х3 - пачки картонные</t>
  </si>
  <si>
    <t xml:space="preserve">Преднизолон таблетки 5 мг, 100 шт. - флаконы полипропиленовые - пачки картонные </t>
  </si>
  <si>
    <t>Тиаминраствор для внутримышечного введения 50 мг/мл, 1 мл - ампулы х10 /в комплекте с ножом ампульным или скарификатором/ - пачки картонные</t>
  </si>
  <si>
    <t>Фолиевая кислота таблетки 1 мг, 50 шт. - упаковки ячейковые контурные - пачки картонные</t>
  </si>
  <si>
    <t>Цианокобаламин раствор для инъекций 0.5 мг/мл, 1 мл - ампулы х10 /в комплекте с ножом ампульным или скарификатором/ - пачки картонные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</si>
</sst>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40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3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3" xfId="0" applyNumberFormat="1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18478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18478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1847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18478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467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287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287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287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287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287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287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287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287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287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287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0287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3363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3363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3363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3363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3363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3363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3363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3363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3363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3363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3363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6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6602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6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6602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6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6602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6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6602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6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6602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6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6602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6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6602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6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6602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7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6602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7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6602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25</xdr:row>
      <xdr:rowOff>0</xdr:rowOff>
    </xdr:from>
    <xdr:to>
      <xdr:col>13</xdr:col>
      <xdr:colOff>1390650</xdr:colOff>
      <xdr:row>25</xdr:row>
      <xdr:rowOff>0</xdr:rowOff>
    </xdr:to>
    <xdr:pic>
      <xdr:nvPicPr>
        <xdr:cNvPr id="107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6602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7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383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7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383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7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383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7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383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7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383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7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383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7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383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8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383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8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383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8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383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29</xdr:row>
      <xdr:rowOff>0</xdr:rowOff>
    </xdr:from>
    <xdr:to>
      <xdr:col>13</xdr:col>
      <xdr:colOff>1390650</xdr:colOff>
      <xdr:row>29</xdr:row>
      <xdr:rowOff>0</xdr:rowOff>
    </xdr:to>
    <xdr:pic>
      <xdr:nvPicPr>
        <xdr:cNvPr id="108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8383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O35"/>
  <sheetViews>
    <sheetView tabSelected="1" zoomScaleNormal="78" workbookViewId="0">
      <selection activeCell="E30" sqref="E30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7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93" width="8.85546875" style="5" customWidth="1"/>
    <col min="94" max="217" width="8.85546875" style="1" customWidth="1"/>
    <col min="218" max="16384" width="9.140625" style="1"/>
  </cols>
  <sheetData>
    <row r="1" spans="1:14" ht="20.2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24.75" customHeight="1">
      <c r="A2" s="33" t="s">
        <v>15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54.75" customHeight="1">
      <c r="A3" s="34" t="s">
        <v>1</v>
      </c>
      <c r="B3" s="36" t="s">
        <v>11</v>
      </c>
      <c r="C3" s="34" t="s">
        <v>7</v>
      </c>
      <c r="D3" s="31" t="s">
        <v>6</v>
      </c>
      <c r="E3" s="24" t="s">
        <v>2</v>
      </c>
      <c r="F3" s="24"/>
      <c r="G3" s="24"/>
      <c r="H3" s="24"/>
      <c r="I3" s="24"/>
      <c r="J3" s="24"/>
      <c r="K3" s="24" t="s">
        <v>3</v>
      </c>
      <c r="L3" s="24"/>
      <c r="M3" s="24"/>
      <c r="N3" s="7" t="s">
        <v>4</v>
      </c>
    </row>
    <row r="4" spans="1:14" ht="45.75" customHeight="1">
      <c r="A4" s="34"/>
      <c r="B4" s="36"/>
      <c r="C4" s="34"/>
      <c r="D4" s="31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38" t="s">
        <v>8</v>
      </c>
      <c r="L4" s="24" t="s">
        <v>5</v>
      </c>
      <c r="M4" s="24" t="s">
        <v>9</v>
      </c>
      <c r="N4" s="26" t="s">
        <v>12</v>
      </c>
    </row>
    <row r="5" spans="1:14" ht="69.75" customHeight="1">
      <c r="A5" s="35"/>
      <c r="B5" s="37"/>
      <c r="C5" s="35"/>
      <c r="D5" s="32"/>
      <c r="E5" s="28" t="s">
        <v>21</v>
      </c>
      <c r="F5" s="28"/>
      <c r="G5" s="28" t="s">
        <v>22</v>
      </c>
      <c r="H5" s="28"/>
      <c r="I5" s="28" t="s">
        <v>23</v>
      </c>
      <c r="J5" s="28"/>
      <c r="K5" s="39"/>
      <c r="L5" s="25"/>
      <c r="M5" s="25"/>
      <c r="N5" s="27"/>
    </row>
    <row r="6" spans="1:14" ht="63.75">
      <c r="A6" s="8">
        <v>1</v>
      </c>
      <c r="B6" s="21" t="s">
        <v>24</v>
      </c>
      <c r="C6" s="18" t="s">
        <v>20</v>
      </c>
      <c r="D6" s="22">
        <v>30</v>
      </c>
      <c r="E6" s="23">
        <v>67.510000000000005</v>
      </c>
      <c r="F6" s="9">
        <f>D6*E6</f>
        <v>2025.3000000000002</v>
      </c>
      <c r="G6" s="23">
        <v>68.06</v>
      </c>
      <c r="H6" s="9">
        <f t="shared" ref="H6:H31" si="0">G6*D6</f>
        <v>2041.8000000000002</v>
      </c>
      <c r="I6" s="23">
        <v>68.17</v>
      </c>
      <c r="J6" s="9">
        <f t="shared" ref="J6:J31" si="1">I6*D6</f>
        <v>2045.1000000000001</v>
      </c>
      <c r="K6" s="9">
        <f t="shared" ref="K6:K31" si="2">(E6+G6+I6)/3</f>
        <v>67.913333333333341</v>
      </c>
      <c r="L6" s="20">
        <f t="shared" ref="L6:L31" si="3">STDEV(E6,G6,I6)</f>
        <v>0.35360052790307323</v>
      </c>
      <c r="M6" s="10">
        <f t="shared" ref="M6:M31" si="4">L6/K6</f>
        <v>5.2066436816983388E-3</v>
      </c>
      <c r="N6" s="11">
        <f t="shared" ref="N6:N31" si="5">ROUND(K6,2)*D6</f>
        <v>2037.3</v>
      </c>
    </row>
    <row r="7" spans="1:14" ht="63.75">
      <c r="A7" s="8">
        <v>2</v>
      </c>
      <c r="B7" s="21" t="s">
        <v>25</v>
      </c>
      <c r="C7" s="18" t="s">
        <v>20</v>
      </c>
      <c r="D7" s="22">
        <v>100</v>
      </c>
      <c r="E7" s="23">
        <v>102.25</v>
      </c>
      <c r="F7" s="9">
        <f t="shared" ref="F7:F31" si="6">D7*E7</f>
        <v>10225</v>
      </c>
      <c r="G7" s="23">
        <v>102.47</v>
      </c>
      <c r="H7" s="9">
        <f t="shared" si="0"/>
        <v>10247</v>
      </c>
      <c r="I7" s="23">
        <v>103.13</v>
      </c>
      <c r="J7" s="9">
        <f t="shared" si="1"/>
        <v>10313</v>
      </c>
      <c r="K7" s="9">
        <f t="shared" si="2"/>
        <v>102.61666666666667</v>
      </c>
      <c r="L7" s="20">
        <f t="shared" si="3"/>
        <v>0.45796651988254683</v>
      </c>
      <c r="M7" s="10">
        <f t="shared" si="4"/>
        <v>4.4628863396057837E-3</v>
      </c>
      <c r="N7" s="11">
        <f t="shared" si="5"/>
        <v>10262</v>
      </c>
    </row>
    <row r="8" spans="1:14" ht="25.5">
      <c r="A8" s="8">
        <v>3</v>
      </c>
      <c r="B8" s="21" t="s">
        <v>26</v>
      </c>
      <c r="C8" s="18" t="s">
        <v>20</v>
      </c>
      <c r="D8" s="22">
        <v>12</v>
      </c>
      <c r="E8" s="23">
        <v>27.51</v>
      </c>
      <c r="F8" s="9">
        <f t="shared" si="6"/>
        <v>330.12</v>
      </c>
      <c r="G8" s="23">
        <v>27.29</v>
      </c>
      <c r="H8" s="9">
        <f t="shared" si="0"/>
        <v>327.48</v>
      </c>
      <c r="I8" s="23">
        <v>28.17</v>
      </c>
      <c r="J8" s="9">
        <f t="shared" si="1"/>
        <v>338.04</v>
      </c>
      <c r="K8" s="9">
        <f t="shared" si="2"/>
        <v>27.656666666666666</v>
      </c>
      <c r="L8" s="20">
        <f t="shared" si="3"/>
        <v>0.45796651988255022</v>
      </c>
      <c r="M8" s="10">
        <f t="shared" si="4"/>
        <v>1.6558991920545385E-2</v>
      </c>
      <c r="N8" s="11">
        <f t="shared" si="5"/>
        <v>331.92</v>
      </c>
    </row>
    <row r="9" spans="1:14" ht="63.75">
      <c r="A9" s="8">
        <v>4</v>
      </c>
      <c r="B9" s="21" t="s">
        <v>27</v>
      </c>
      <c r="C9" s="18" t="s">
        <v>20</v>
      </c>
      <c r="D9" s="22">
        <v>600</v>
      </c>
      <c r="E9" s="23">
        <v>31.87</v>
      </c>
      <c r="F9" s="9">
        <f t="shared" si="6"/>
        <v>19122</v>
      </c>
      <c r="G9" s="23">
        <v>32.64</v>
      </c>
      <c r="H9" s="9">
        <f t="shared" si="0"/>
        <v>19584</v>
      </c>
      <c r="I9" s="23">
        <v>32.75</v>
      </c>
      <c r="J9" s="9">
        <f t="shared" si="1"/>
        <v>19650</v>
      </c>
      <c r="K9" s="9">
        <f t="shared" si="2"/>
        <v>32.42</v>
      </c>
      <c r="L9" s="20">
        <f t="shared" si="3"/>
        <v>0.47947888378947368</v>
      </c>
      <c r="M9" s="10">
        <f t="shared" si="4"/>
        <v>1.4789601597454462E-2</v>
      </c>
      <c r="N9" s="11">
        <f t="shared" si="5"/>
        <v>19452</v>
      </c>
    </row>
    <row r="10" spans="1:14" ht="25.5">
      <c r="A10" s="8">
        <v>5</v>
      </c>
      <c r="B10" s="21" t="s">
        <v>16</v>
      </c>
      <c r="C10" s="18" t="s">
        <v>20</v>
      </c>
      <c r="D10" s="22">
        <v>3</v>
      </c>
      <c r="E10" s="23">
        <v>128.97999999999999</v>
      </c>
      <c r="F10" s="9">
        <f t="shared" si="6"/>
        <v>386.93999999999994</v>
      </c>
      <c r="G10" s="23">
        <v>128.97999999999999</v>
      </c>
      <c r="H10" s="9">
        <f t="shared" si="0"/>
        <v>386.93999999999994</v>
      </c>
      <c r="I10" s="23">
        <v>129.63999999999999</v>
      </c>
      <c r="J10" s="9">
        <f t="shared" si="1"/>
        <v>388.91999999999996</v>
      </c>
      <c r="K10" s="9">
        <f t="shared" si="2"/>
        <v>129.19999999999999</v>
      </c>
      <c r="L10" s="20">
        <f t="shared" si="3"/>
        <v>0.38105117766515101</v>
      </c>
      <c r="M10" s="10">
        <f t="shared" si="4"/>
        <v>2.9493125206281039E-3</v>
      </c>
      <c r="N10" s="11">
        <f t="shared" si="5"/>
        <v>387.59999999999997</v>
      </c>
    </row>
    <row r="11" spans="1:14" ht="49.5" customHeight="1">
      <c r="A11" s="8">
        <v>6</v>
      </c>
      <c r="B11" s="21" t="s">
        <v>28</v>
      </c>
      <c r="C11" s="18" t="s">
        <v>20</v>
      </c>
      <c r="D11" s="22">
        <v>25</v>
      </c>
      <c r="E11" s="23">
        <v>743.16</v>
      </c>
      <c r="F11" s="9">
        <f t="shared" si="6"/>
        <v>18579</v>
      </c>
      <c r="G11" s="23">
        <v>743.16</v>
      </c>
      <c r="H11" s="9">
        <f t="shared" si="0"/>
        <v>18579</v>
      </c>
      <c r="I11" s="23">
        <v>744.04</v>
      </c>
      <c r="J11" s="9">
        <f t="shared" si="1"/>
        <v>18601</v>
      </c>
      <c r="K11" s="9">
        <f t="shared" si="2"/>
        <v>743.45333333333326</v>
      </c>
      <c r="L11" s="20">
        <f t="shared" si="3"/>
        <v>0.50806823688686809</v>
      </c>
      <c r="M11" s="10">
        <f t="shared" si="4"/>
        <v>6.8338954727515039E-4</v>
      </c>
      <c r="N11" s="11">
        <f t="shared" si="5"/>
        <v>18586.25</v>
      </c>
    </row>
    <row r="12" spans="1:14" ht="46.5" customHeight="1">
      <c r="A12" s="8">
        <v>7</v>
      </c>
      <c r="B12" s="21" t="s">
        <v>29</v>
      </c>
      <c r="C12" s="18" t="s">
        <v>20</v>
      </c>
      <c r="D12" s="22">
        <v>35</v>
      </c>
      <c r="E12" s="23">
        <v>809.77</v>
      </c>
      <c r="F12" s="9">
        <f t="shared" si="6"/>
        <v>28341.95</v>
      </c>
      <c r="G12" s="23">
        <v>810.32</v>
      </c>
      <c r="H12" s="9">
        <f t="shared" si="0"/>
        <v>28361.200000000001</v>
      </c>
      <c r="I12" s="23">
        <v>810.43</v>
      </c>
      <c r="J12" s="9">
        <f t="shared" si="1"/>
        <v>28365.05</v>
      </c>
      <c r="K12" s="9">
        <f t="shared" si="2"/>
        <v>810.17333333333329</v>
      </c>
      <c r="L12" s="20">
        <f t="shared" si="3"/>
        <v>0.35360052790307761</v>
      </c>
      <c r="M12" s="10">
        <f t="shared" si="4"/>
        <v>4.364504648014552E-4</v>
      </c>
      <c r="N12" s="11">
        <f t="shared" si="5"/>
        <v>28355.949999999997</v>
      </c>
    </row>
    <row r="13" spans="1:14" ht="34.5" customHeight="1">
      <c r="A13" s="8">
        <v>8</v>
      </c>
      <c r="B13" s="21" t="s">
        <v>30</v>
      </c>
      <c r="C13" s="18" t="s">
        <v>20</v>
      </c>
      <c r="D13" s="22">
        <v>5</v>
      </c>
      <c r="E13" s="23">
        <v>123.39</v>
      </c>
      <c r="F13" s="9">
        <f t="shared" si="6"/>
        <v>616.95000000000005</v>
      </c>
      <c r="G13" s="23">
        <v>123.61</v>
      </c>
      <c r="H13" s="9">
        <f t="shared" si="0"/>
        <v>618.04999999999995</v>
      </c>
      <c r="I13" s="23">
        <v>124.27</v>
      </c>
      <c r="J13" s="9">
        <f t="shared" si="1"/>
        <v>621.35</v>
      </c>
      <c r="K13" s="9">
        <f t="shared" si="2"/>
        <v>123.75666666666666</v>
      </c>
      <c r="L13" s="20">
        <f t="shared" si="3"/>
        <v>0.45796651988254683</v>
      </c>
      <c r="M13" s="10">
        <f t="shared" si="4"/>
        <v>3.700540198905488E-3</v>
      </c>
      <c r="N13" s="11">
        <f t="shared" si="5"/>
        <v>618.80000000000007</v>
      </c>
    </row>
    <row r="14" spans="1:14" ht="38.25">
      <c r="A14" s="8">
        <v>9</v>
      </c>
      <c r="B14" s="21" t="s">
        <v>31</v>
      </c>
      <c r="C14" s="18" t="s">
        <v>20</v>
      </c>
      <c r="D14" s="22">
        <v>350</v>
      </c>
      <c r="E14" s="23">
        <v>216.29</v>
      </c>
      <c r="F14" s="9">
        <f t="shared" si="6"/>
        <v>75701.5</v>
      </c>
      <c r="G14" s="23">
        <v>216.07</v>
      </c>
      <c r="H14" s="9">
        <f t="shared" si="0"/>
        <v>75624.5</v>
      </c>
      <c r="I14" s="23">
        <v>216.95</v>
      </c>
      <c r="J14" s="9">
        <f t="shared" si="1"/>
        <v>75932.5</v>
      </c>
      <c r="K14" s="9">
        <f t="shared" si="2"/>
        <v>216.43666666666664</v>
      </c>
      <c r="L14" s="20">
        <f t="shared" si="3"/>
        <v>0.45796651988254683</v>
      </c>
      <c r="M14" s="10">
        <f t="shared" si="4"/>
        <v>2.1159377795623674E-3</v>
      </c>
      <c r="N14" s="11">
        <f t="shared" si="5"/>
        <v>75754</v>
      </c>
    </row>
    <row r="15" spans="1:14" ht="78" customHeight="1">
      <c r="A15" s="8">
        <v>10</v>
      </c>
      <c r="B15" s="21" t="s">
        <v>17</v>
      </c>
      <c r="C15" s="18" t="s">
        <v>20</v>
      </c>
      <c r="D15" s="22">
        <v>1000</v>
      </c>
      <c r="E15" s="23">
        <v>137.54</v>
      </c>
      <c r="F15" s="9">
        <f t="shared" si="6"/>
        <v>137540</v>
      </c>
      <c r="G15" s="23">
        <v>138.31</v>
      </c>
      <c r="H15" s="9">
        <f t="shared" si="0"/>
        <v>138310</v>
      </c>
      <c r="I15" s="23">
        <v>138.41999999999999</v>
      </c>
      <c r="J15" s="9">
        <f t="shared" si="1"/>
        <v>138420</v>
      </c>
      <c r="K15" s="9">
        <f t="shared" si="2"/>
        <v>138.09</v>
      </c>
      <c r="L15" s="20">
        <f t="shared" si="3"/>
        <v>0.47947888378947484</v>
      </c>
      <c r="M15" s="10">
        <f t="shared" si="4"/>
        <v>3.4722201737234764E-3</v>
      </c>
      <c r="N15" s="11">
        <f t="shared" si="5"/>
        <v>138090</v>
      </c>
    </row>
    <row r="16" spans="1:14" ht="80.25" customHeight="1">
      <c r="A16" s="8">
        <v>11</v>
      </c>
      <c r="B16" s="21" t="s">
        <v>32</v>
      </c>
      <c r="C16" s="18" t="s">
        <v>20</v>
      </c>
      <c r="D16" s="22">
        <v>20</v>
      </c>
      <c r="E16" s="22">
        <v>447.62</v>
      </c>
      <c r="F16" s="9">
        <f t="shared" si="6"/>
        <v>8952.4</v>
      </c>
      <c r="G16" s="22">
        <v>447.62</v>
      </c>
      <c r="H16" s="9">
        <f t="shared" si="0"/>
        <v>8952.4</v>
      </c>
      <c r="I16" s="22">
        <v>448.28</v>
      </c>
      <c r="J16" s="9">
        <f t="shared" si="1"/>
        <v>8965.5999999999985</v>
      </c>
      <c r="K16" s="9">
        <f t="shared" si="2"/>
        <v>447.84</v>
      </c>
      <c r="L16" s="20">
        <f t="shared" si="3"/>
        <v>0.38105117766513463</v>
      </c>
      <c r="M16" s="10">
        <f t="shared" si="4"/>
        <v>8.5086454462561328E-4</v>
      </c>
      <c r="N16" s="11">
        <f t="shared" si="5"/>
        <v>8956.7999999999993</v>
      </c>
    </row>
    <row r="17" spans="1:14" ht="25.5">
      <c r="A17" s="8">
        <v>12</v>
      </c>
      <c r="B17" s="21" t="s">
        <v>18</v>
      </c>
      <c r="C17" s="18" t="s">
        <v>20</v>
      </c>
      <c r="D17" s="22">
        <v>40</v>
      </c>
      <c r="E17" s="23">
        <v>87.44</v>
      </c>
      <c r="F17" s="9">
        <f t="shared" si="6"/>
        <v>3497.6</v>
      </c>
      <c r="G17" s="23">
        <v>87.44</v>
      </c>
      <c r="H17" s="9">
        <f t="shared" si="0"/>
        <v>3497.6</v>
      </c>
      <c r="I17" s="23">
        <v>88.32</v>
      </c>
      <c r="J17" s="9">
        <f t="shared" si="1"/>
        <v>3532.7999999999997</v>
      </c>
      <c r="K17" s="9">
        <f t="shared" si="2"/>
        <v>87.733333333333334</v>
      </c>
      <c r="L17" s="20">
        <f t="shared" si="3"/>
        <v>0.50806823688686809</v>
      </c>
      <c r="M17" s="10">
        <f t="shared" si="4"/>
        <v>5.7910513322971284E-3</v>
      </c>
      <c r="N17" s="11">
        <f t="shared" si="5"/>
        <v>3509.2000000000003</v>
      </c>
    </row>
    <row r="18" spans="1:14" ht="25.5">
      <c r="A18" s="8">
        <v>13</v>
      </c>
      <c r="B18" s="21" t="s">
        <v>33</v>
      </c>
      <c r="C18" s="18" t="s">
        <v>20</v>
      </c>
      <c r="D18" s="22">
        <v>200</v>
      </c>
      <c r="E18" s="23">
        <v>424.57</v>
      </c>
      <c r="F18" s="9">
        <f t="shared" si="6"/>
        <v>84914</v>
      </c>
      <c r="G18" s="23">
        <v>425.12</v>
      </c>
      <c r="H18" s="9">
        <f t="shared" si="0"/>
        <v>85024</v>
      </c>
      <c r="I18" s="23">
        <v>425.23</v>
      </c>
      <c r="J18" s="9">
        <f t="shared" si="1"/>
        <v>85046</v>
      </c>
      <c r="K18" s="9">
        <f t="shared" si="2"/>
        <v>424.97333333333336</v>
      </c>
      <c r="L18" s="20">
        <f t="shared" si="3"/>
        <v>0.35360052790308644</v>
      </c>
      <c r="M18" s="10">
        <f t="shared" si="4"/>
        <v>8.3205344940016565E-4</v>
      </c>
      <c r="N18" s="11">
        <f t="shared" si="5"/>
        <v>84994</v>
      </c>
    </row>
    <row r="19" spans="1:14" ht="51">
      <c r="A19" s="8">
        <v>14</v>
      </c>
      <c r="B19" s="21" t="s">
        <v>34</v>
      </c>
      <c r="C19" s="18" t="s">
        <v>20</v>
      </c>
      <c r="D19" s="22">
        <v>1</v>
      </c>
      <c r="E19" s="23">
        <v>379.25</v>
      </c>
      <c r="F19" s="9">
        <f t="shared" si="6"/>
        <v>379.25</v>
      </c>
      <c r="G19" s="23">
        <v>379.47</v>
      </c>
      <c r="H19" s="9">
        <f t="shared" si="0"/>
        <v>379.47</v>
      </c>
      <c r="I19" s="23">
        <v>380.13</v>
      </c>
      <c r="J19" s="9">
        <f t="shared" si="1"/>
        <v>380.13</v>
      </c>
      <c r="K19" s="9">
        <f t="shared" si="2"/>
        <v>379.61666666666662</v>
      </c>
      <c r="L19" s="20">
        <f t="shared" si="3"/>
        <v>0.45796651988254228</v>
      </c>
      <c r="M19" s="10">
        <f t="shared" si="4"/>
        <v>1.2063920267354146E-3</v>
      </c>
      <c r="N19" s="11">
        <f t="shared" si="5"/>
        <v>379.62</v>
      </c>
    </row>
    <row r="20" spans="1:14" ht="89.25">
      <c r="A20" s="8">
        <v>15</v>
      </c>
      <c r="B20" s="21" t="s">
        <v>35</v>
      </c>
      <c r="C20" s="18" t="s">
        <v>20</v>
      </c>
      <c r="D20" s="22">
        <v>200</v>
      </c>
      <c r="E20" s="23">
        <v>4029.15</v>
      </c>
      <c r="F20" s="9">
        <f t="shared" si="6"/>
        <v>805830</v>
      </c>
      <c r="G20" s="23">
        <v>4028.93</v>
      </c>
      <c r="H20" s="9">
        <f t="shared" si="0"/>
        <v>805786</v>
      </c>
      <c r="I20" s="23">
        <v>4029.81</v>
      </c>
      <c r="J20" s="9">
        <f t="shared" si="1"/>
        <v>805962</v>
      </c>
      <c r="K20" s="9">
        <f t="shared" si="2"/>
        <v>4029.2966666666666</v>
      </c>
      <c r="L20" s="20">
        <f t="shared" si="3"/>
        <v>0.45796651988256959</v>
      </c>
      <c r="M20" s="10">
        <f t="shared" si="4"/>
        <v>1.1365917125715976E-4</v>
      </c>
      <c r="N20" s="11">
        <f t="shared" si="5"/>
        <v>805860</v>
      </c>
    </row>
    <row r="21" spans="1:14" ht="76.5">
      <c r="A21" s="8">
        <v>16</v>
      </c>
      <c r="B21" s="21" t="s">
        <v>36</v>
      </c>
      <c r="C21" s="18" t="s">
        <v>20</v>
      </c>
      <c r="D21" s="22">
        <v>110</v>
      </c>
      <c r="E21" s="23">
        <v>95.51</v>
      </c>
      <c r="F21" s="9">
        <f t="shared" si="6"/>
        <v>10506.1</v>
      </c>
      <c r="G21" s="23">
        <v>96.28</v>
      </c>
      <c r="H21" s="9">
        <f t="shared" si="0"/>
        <v>10590.8</v>
      </c>
      <c r="I21" s="23">
        <v>96.39</v>
      </c>
      <c r="J21" s="9">
        <f t="shared" si="1"/>
        <v>10602.9</v>
      </c>
      <c r="K21" s="9">
        <f t="shared" si="2"/>
        <v>96.06</v>
      </c>
      <c r="L21" s="20">
        <f t="shared" si="3"/>
        <v>0.47947888378947162</v>
      </c>
      <c r="M21" s="10">
        <f t="shared" si="4"/>
        <v>4.9914520486099481E-3</v>
      </c>
      <c r="N21" s="11">
        <f t="shared" si="5"/>
        <v>10566.6</v>
      </c>
    </row>
    <row r="22" spans="1:14" ht="63.75">
      <c r="A22" s="8">
        <v>17</v>
      </c>
      <c r="B22" s="21" t="s">
        <v>37</v>
      </c>
      <c r="C22" s="18" t="s">
        <v>20</v>
      </c>
      <c r="D22" s="22">
        <v>40</v>
      </c>
      <c r="E22" s="23">
        <v>590.19000000000005</v>
      </c>
      <c r="F22" s="9">
        <f t="shared" si="6"/>
        <v>23607.600000000002</v>
      </c>
      <c r="G22" s="23">
        <v>590.19000000000005</v>
      </c>
      <c r="H22" s="9">
        <f t="shared" si="0"/>
        <v>23607.600000000002</v>
      </c>
      <c r="I22" s="23">
        <v>590.85</v>
      </c>
      <c r="J22" s="9">
        <f t="shared" si="1"/>
        <v>23634</v>
      </c>
      <c r="K22" s="9">
        <f t="shared" si="2"/>
        <v>590.41</v>
      </c>
      <c r="L22" s="20">
        <f t="shared" si="3"/>
        <v>0.38105117766513463</v>
      </c>
      <c r="M22" s="10">
        <f t="shared" si="4"/>
        <v>6.454009547011986E-4</v>
      </c>
      <c r="N22" s="11">
        <f t="shared" si="5"/>
        <v>23616.399999999998</v>
      </c>
    </row>
    <row r="23" spans="1:14" ht="25.5">
      <c r="A23" s="8">
        <v>18</v>
      </c>
      <c r="B23" s="21" t="s">
        <v>38</v>
      </c>
      <c r="C23" s="18" t="s">
        <v>20</v>
      </c>
      <c r="D23" s="22">
        <v>10</v>
      </c>
      <c r="E23" s="23">
        <v>301.62</v>
      </c>
      <c r="F23" s="9">
        <f t="shared" si="6"/>
        <v>3016.2</v>
      </c>
      <c r="G23" s="23">
        <v>301.62</v>
      </c>
      <c r="H23" s="9">
        <f t="shared" si="0"/>
        <v>3016.2</v>
      </c>
      <c r="I23" s="23">
        <v>302.5</v>
      </c>
      <c r="J23" s="9">
        <f t="shared" si="1"/>
        <v>3025</v>
      </c>
      <c r="K23" s="9">
        <f t="shared" si="2"/>
        <v>301.91333333333336</v>
      </c>
      <c r="L23" s="20">
        <f t="shared" si="3"/>
        <v>0.50806823688686809</v>
      </c>
      <c r="M23" s="10">
        <f t="shared" si="4"/>
        <v>1.6828280860518518E-3</v>
      </c>
      <c r="N23" s="11">
        <f t="shared" si="5"/>
        <v>3019.1000000000004</v>
      </c>
    </row>
    <row r="24" spans="1:14" ht="76.5">
      <c r="A24" s="8">
        <v>19</v>
      </c>
      <c r="B24" s="21" t="s">
        <v>39</v>
      </c>
      <c r="C24" s="18" t="s">
        <v>20</v>
      </c>
      <c r="D24" s="22">
        <v>160</v>
      </c>
      <c r="E24" s="23">
        <v>1195.19</v>
      </c>
      <c r="F24" s="9">
        <f t="shared" si="6"/>
        <v>191230.40000000002</v>
      </c>
      <c r="G24" s="23">
        <v>1195.74</v>
      </c>
      <c r="H24" s="9">
        <f t="shared" si="0"/>
        <v>191318.39999999999</v>
      </c>
      <c r="I24" s="23">
        <v>1195.8499999999999</v>
      </c>
      <c r="J24" s="9">
        <f t="shared" si="1"/>
        <v>191336</v>
      </c>
      <c r="K24" s="9">
        <f t="shared" si="2"/>
        <v>1195.5933333333335</v>
      </c>
      <c r="L24" s="20">
        <f t="shared" si="3"/>
        <v>0.35360052790301277</v>
      </c>
      <c r="M24" s="10">
        <f t="shared" si="4"/>
        <v>2.9575317797830874E-4</v>
      </c>
      <c r="N24" s="11">
        <f t="shared" si="5"/>
        <v>191294.4</v>
      </c>
    </row>
    <row r="25" spans="1:14" ht="89.25">
      <c r="A25" s="8">
        <v>20</v>
      </c>
      <c r="B25" s="21" t="s">
        <v>40</v>
      </c>
      <c r="C25" s="18" t="s">
        <v>20</v>
      </c>
      <c r="D25" s="22">
        <v>5</v>
      </c>
      <c r="E25" s="23">
        <v>9356.15</v>
      </c>
      <c r="F25" s="9">
        <f t="shared" si="6"/>
        <v>46780.75</v>
      </c>
      <c r="G25" s="23">
        <v>9356.3700000000008</v>
      </c>
      <c r="H25" s="9">
        <f t="shared" si="0"/>
        <v>46781.850000000006</v>
      </c>
      <c r="I25" s="23">
        <v>9357.0300000000007</v>
      </c>
      <c r="J25" s="9">
        <f t="shared" si="1"/>
        <v>46785.15</v>
      </c>
      <c r="K25" s="9">
        <f t="shared" si="2"/>
        <v>9356.5166666666682</v>
      </c>
      <c r="L25" s="20">
        <f t="shared" si="3"/>
        <v>0.45796651988293369</v>
      </c>
      <c r="M25" s="10">
        <f t="shared" si="4"/>
        <v>4.8946262396397547E-5</v>
      </c>
      <c r="N25" s="11">
        <f t="shared" si="5"/>
        <v>46782.600000000006</v>
      </c>
    </row>
    <row r="26" spans="1:14" ht="25.5">
      <c r="A26" s="8">
        <v>21</v>
      </c>
      <c r="B26" s="21" t="s">
        <v>41</v>
      </c>
      <c r="C26" s="18" t="s">
        <v>20</v>
      </c>
      <c r="D26" s="22">
        <v>350</v>
      </c>
      <c r="E26" s="23">
        <v>39.630000000000003</v>
      </c>
      <c r="F26" s="9">
        <f t="shared" si="6"/>
        <v>13870.5</v>
      </c>
      <c r="G26" s="23">
        <v>39.409999999999997</v>
      </c>
      <c r="H26" s="9">
        <f t="shared" si="0"/>
        <v>13793.499999999998</v>
      </c>
      <c r="I26" s="23">
        <v>40.29</v>
      </c>
      <c r="J26" s="9">
        <f t="shared" si="1"/>
        <v>14101.5</v>
      </c>
      <c r="K26" s="9">
        <f t="shared" si="2"/>
        <v>39.776666666666664</v>
      </c>
      <c r="L26" s="20">
        <f t="shared" si="3"/>
        <v>0.45796651988254966</v>
      </c>
      <c r="M26" s="10">
        <f t="shared" si="4"/>
        <v>1.1513446406164829E-2</v>
      </c>
      <c r="N26" s="11">
        <f t="shared" si="5"/>
        <v>13923</v>
      </c>
    </row>
    <row r="27" spans="1:14" ht="38.25">
      <c r="A27" s="8">
        <v>22</v>
      </c>
      <c r="B27" s="21" t="s">
        <v>42</v>
      </c>
      <c r="C27" s="18" t="s">
        <v>20</v>
      </c>
      <c r="D27" s="22">
        <v>430</v>
      </c>
      <c r="E27" s="23">
        <v>36.76</v>
      </c>
      <c r="F27" s="9">
        <f t="shared" si="6"/>
        <v>15806.8</v>
      </c>
      <c r="G27" s="23">
        <v>37.53</v>
      </c>
      <c r="H27" s="9">
        <f t="shared" si="0"/>
        <v>16137.9</v>
      </c>
      <c r="I27" s="23">
        <v>37.64</v>
      </c>
      <c r="J27" s="9">
        <f t="shared" si="1"/>
        <v>16185.2</v>
      </c>
      <c r="K27" s="9">
        <f t="shared" si="2"/>
        <v>37.309999999999995</v>
      </c>
      <c r="L27" s="20">
        <f t="shared" si="3"/>
        <v>0.47947888378947567</v>
      </c>
      <c r="M27" s="10">
        <f t="shared" si="4"/>
        <v>1.2851216397466517E-2</v>
      </c>
      <c r="N27" s="11">
        <f t="shared" si="5"/>
        <v>16043.300000000001</v>
      </c>
    </row>
    <row r="28" spans="1:14" ht="25.5">
      <c r="A28" s="8">
        <v>23</v>
      </c>
      <c r="B28" s="21" t="s">
        <v>43</v>
      </c>
      <c r="C28" s="18" t="s">
        <v>20</v>
      </c>
      <c r="D28" s="22">
        <v>30</v>
      </c>
      <c r="E28" s="23">
        <v>125.4</v>
      </c>
      <c r="F28" s="9">
        <f t="shared" si="6"/>
        <v>3762</v>
      </c>
      <c r="G28" s="23">
        <v>125.4</v>
      </c>
      <c r="H28" s="9">
        <f t="shared" si="0"/>
        <v>3762</v>
      </c>
      <c r="I28" s="23">
        <v>126.06</v>
      </c>
      <c r="J28" s="9">
        <f t="shared" si="1"/>
        <v>3781.8</v>
      </c>
      <c r="K28" s="9">
        <f t="shared" si="2"/>
        <v>125.62</v>
      </c>
      <c r="L28" s="20">
        <f t="shared" si="3"/>
        <v>0.38105117766515101</v>
      </c>
      <c r="M28" s="10">
        <f t="shared" si="4"/>
        <v>3.0333639361976674E-3</v>
      </c>
      <c r="N28" s="11">
        <f t="shared" si="5"/>
        <v>3768.6000000000004</v>
      </c>
    </row>
    <row r="29" spans="1:14" ht="51">
      <c r="A29" s="8">
        <v>24</v>
      </c>
      <c r="B29" s="21" t="s">
        <v>44</v>
      </c>
      <c r="C29" s="18" t="s">
        <v>20</v>
      </c>
      <c r="D29" s="22">
        <v>350</v>
      </c>
      <c r="E29" s="23">
        <v>30.69</v>
      </c>
      <c r="F29" s="9">
        <f t="shared" si="6"/>
        <v>10741.5</v>
      </c>
      <c r="G29" s="23">
        <v>30.69</v>
      </c>
      <c r="H29" s="9">
        <f t="shared" si="0"/>
        <v>10741.5</v>
      </c>
      <c r="I29" s="23">
        <v>31.57</v>
      </c>
      <c r="J29" s="9">
        <f t="shared" si="1"/>
        <v>11049.5</v>
      </c>
      <c r="K29" s="9">
        <f t="shared" si="2"/>
        <v>30.983333333333334</v>
      </c>
      <c r="L29" s="20">
        <f t="shared" si="3"/>
        <v>0.50806823688687008</v>
      </c>
      <c r="M29" s="10">
        <f t="shared" si="4"/>
        <v>1.6398114154498229E-2</v>
      </c>
      <c r="N29" s="11">
        <f t="shared" si="5"/>
        <v>10843</v>
      </c>
    </row>
    <row r="30" spans="1:14" ht="38.25">
      <c r="A30" s="8">
        <v>25</v>
      </c>
      <c r="B30" s="21" t="s">
        <v>45</v>
      </c>
      <c r="C30" s="18" t="s">
        <v>20</v>
      </c>
      <c r="D30" s="22">
        <v>200</v>
      </c>
      <c r="E30" s="23">
        <v>35.01</v>
      </c>
      <c r="F30" s="9">
        <f t="shared" si="6"/>
        <v>7002</v>
      </c>
      <c r="G30" s="23">
        <v>35.56</v>
      </c>
      <c r="H30" s="9">
        <f t="shared" si="0"/>
        <v>7112</v>
      </c>
      <c r="I30" s="23">
        <v>35.67</v>
      </c>
      <c r="J30" s="9">
        <f t="shared" si="1"/>
        <v>7134</v>
      </c>
      <c r="K30" s="9">
        <f t="shared" si="2"/>
        <v>35.413333333333334</v>
      </c>
      <c r="L30" s="20">
        <f t="shared" si="3"/>
        <v>0.35360052790307722</v>
      </c>
      <c r="M30" s="10">
        <f t="shared" si="4"/>
        <v>9.9849546659377987E-3</v>
      </c>
      <c r="N30" s="11">
        <f t="shared" si="5"/>
        <v>7081.9999999999991</v>
      </c>
    </row>
    <row r="31" spans="1:14" ht="51">
      <c r="A31" s="8">
        <v>26</v>
      </c>
      <c r="B31" s="21" t="s">
        <v>46</v>
      </c>
      <c r="C31" s="18" t="s">
        <v>20</v>
      </c>
      <c r="D31" s="22">
        <v>400</v>
      </c>
      <c r="E31" s="23">
        <v>38.93</v>
      </c>
      <c r="F31" s="9">
        <f t="shared" si="6"/>
        <v>15572</v>
      </c>
      <c r="G31" s="23">
        <v>39.15</v>
      </c>
      <c r="H31" s="9">
        <f t="shared" si="0"/>
        <v>15660</v>
      </c>
      <c r="I31" s="23">
        <v>39.81</v>
      </c>
      <c r="J31" s="9">
        <f t="shared" si="1"/>
        <v>15924</v>
      </c>
      <c r="K31" s="9">
        <f t="shared" si="2"/>
        <v>39.296666666666667</v>
      </c>
      <c r="L31" s="20">
        <f t="shared" si="3"/>
        <v>0.45796651988255083</v>
      </c>
      <c r="M31" s="10">
        <f t="shared" si="4"/>
        <v>1.1654080580606095E-2</v>
      </c>
      <c r="N31" s="11">
        <f t="shared" si="5"/>
        <v>15719.999999999998</v>
      </c>
    </row>
    <row r="32" spans="1:14">
      <c r="A32" s="12"/>
      <c r="B32" s="16" t="s">
        <v>10</v>
      </c>
      <c r="C32" s="13"/>
      <c r="D32" s="14"/>
      <c r="E32" s="15"/>
      <c r="F32" s="19">
        <f>SUM(F6:F31)</f>
        <v>1538337.86</v>
      </c>
      <c r="G32" s="15"/>
      <c r="H32" s="19">
        <f>SUM(H6:H31)</f>
        <v>1540241.19</v>
      </c>
      <c r="I32" s="15"/>
      <c r="J32" s="19">
        <f>SUM(J6:J31)</f>
        <v>1542120.5399999998</v>
      </c>
      <c r="K32" s="15"/>
      <c r="L32" s="15"/>
      <c r="M32" s="15"/>
      <c r="N32" s="19">
        <f>SUM(N6:N31)</f>
        <v>1540234.4400000002</v>
      </c>
    </row>
    <row r="35" spans="1:14" ht="15.75">
      <c r="A35" s="6"/>
      <c r="B35" s="30" t="s">
        <v>19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</row>
  </sheetData>
  <mergeCells count="16">
    <mergeCell ref="A1:N1"/>
    <mergeCell ref="B35:N35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2022-11-26T09:56:28Z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