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24240" windowHeight="13140"/>
  </bookViews>
  <sheets>
    <sheet name="НМЦК" sheetId="1" r:id="rId1"/>
  </sheets>
  <definedNames>
    <definedName name="_xlnm._FilterDatabase" localSheetId="0" hidden="1">НМЦК!$A$6:$N$12</definedName>
    <definedName name="_xlnm.Print_Area" localSheetId="0">НМЦК!$A$1:$N$18</definedName>
  </definedNames>
  <calcPr calcId="114210"/>
</workbook>
</file>

<file path=xl/calcChain.xml><?xml version="1.0" encoding="utf-8"?>
<calcChain xmlns="http://schemas.openxmlformats.org/spreadsheetml/2006/main">
  <c r="K6" i="1"/>
  <c r="L6"/>
  <c r="M6"/>
  <c r="N13"/>
  <c r="H7"/>
  <c r="H6"/>
  <c r="N6"/>
  <c r="F6"/>
  <c r="J6"/>
  <c r="F7"/>
  <c r="J7"/>
  <c r="K7"/>
  <c r="N7"/>
  <c r="L7"/>
  <c r="F8"/>
  <c r="H8"/>
  <c r="J8"/>
  <c r="K8"/>
  <c r="N8"/>
  <c r="L8"/>
  <c r="F9"/>
  <c r="H9"/>
  <c r="J9"/>
  <c r="K9"/>
  <c r="N9"/>
  <c r="L9"/>
  <c r="M9"/>
  <c r="F10"/>
  <c r="H10"/>
  <c r="J10"/>
  <c r="K10"/>
  <c r="N10"/>
  <c r="L10"/>
  <c r="F11"/>
  <c r="H11"/>
  <c r="J11"/>
  <c r="K11"/>
  <c r="N11"/>
  <c r="L11"/>
  <c r="M11"/>
  <c r="F12"/>
  <c r="H12"/>
  <c r="J12"/>
  <c r="K12"/>
  <c r="N12"/>
  <c r="L12"/>
  <c r="M12"/>
  <c r="M7"/>
  <c r="M8"/>
  <c r="J13"/>
  <c r="F13"/>
  <c r="M10"/>
  <c r="H13"/>
</calcChain>
</file>

<file path=xl/sharedStrings.xml><?xml version="1.0" encoding="utf-8"?>
<sst xmlns="http://schemas.openxmlformats.org/spreadsheetml/2006/main" count="38" uniqueCount="25">
  <si>
    <t xml:space="preserve">Обоснование начальной (максимальной) цены договора </t>
  </si>
  <si>
    <t>№ п/п</t>
  </si>
  <si>
    <t>Коммерческие предложения (руб./ед.изм.)</t>
  </si>
  <si>
    <t>Однородность совокупности значений выявленных цен, используемых в расчете Н(М)ЦК, ЦКЕП</t>
  </si>
  <si>
    <t>Н(М)ЦК, ЦКЕП, определяемая методом сопоставимых рыночных цен (анализа рынка)</t>
  </si>
  <si>
    <t>Среднее квадратичное отклонение</t>
  </si>
  <si>
    <t>Кол-во</t>
  </si>
  <si>
    <t>Ед. изм.</t>
  </si>
  <si>
    <r>
      <t>Средняя арифметическая цена за единицу     &lt;</t>
    </r>
    <r>
      <rPr>
        <b/>
        <i/>
        <sz val="10"/>
        <rFont val="Times New Roman"/>
        <family val="1"/>
        <charset val="204"/>
      </rPr>
      <t>ц</t>
    </r>
    <r>
      <rPr>
        <b/>
        <sz val="10"/>
        <rFont val="Times New Roman"/>
        <family val="1"/>
        <charset val="204"/>
      </rPr>
      <t xml:space="preserve">&gt; </t>
    </r>
  </si>
  <si>
    <r>
      <t xml:space="preserve">коэффициент вариации цен V (%)           </t>
    </r>
    <r>
      <rPr>
        <i/>
        <sz val="10"/>
        <rFont val="Times New Roman"/>
        <family val="1"/>
        <charset val="204"/>
      </rPr>
      <t xml:space="preserve">         (не должен превышать 33%)</t>
    </r>
  </si>
  <si>
    <t>ИТОГО:</t>
  </si>
  <si>
    <t>Наименование товара</t>
  </si>
  <si>
    <t>Расчет Н(М)ЦК по формуле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</si>
  <si>
    <t>Цена за ед. изм. с НДС, руб.</t>
  </si>
  <si>
    <t>Ст-сть с НДС, руб.</t>
  </si>
  <si>
    <t>Поставка лекарственного препарата (Средства рентгеноконтрастные и диагностические)</t>
  </si>
  <si>
    <t>упак</t>
  </si>
  <si>
    <t>Источник 1
 КП №191006-22 от 19.10.2022</t>
  </si>
  <si>
    <t>Источник 2
 КП №009 от 25.10.2022</t>
  </si>
  <si>
    <t>Источник 3
 КП №25102022-2 от 25.10.2022</t>
  </si>
  <si>
    <r>
      <t>Начальная (максимальная) цена договора составляет</t>
    </r>
    <r>
      <rPr>
        <b/>
        <sz val="12"/>
        <rFont val="Times New Roman"/>
        <family val="1"/>
        <charset val="204"/>
      </rPr>
      <t xml:space="preserve">: 2 567 561,60 рубль </t>
    </r>
    <r>
      <rPr>
        <sz val="12"/>
        <rFont val="Times New Roman"/>
        <family val="1"/>
        <charset val="204"/>
      </rPr>
      <t>(Два миллиона пятьсот шестьдесят семь тысяч пятьсот шестьдесят один рубль 60 копеек).</t>
    </r>
  </si>
  <si>
    <t>Гадодиамид раствор для внутривенного введения, 0,5 ммоль/мл (флакон) 20 мл № 10 (пачка картонная)</t>
  </si>
  <si>
    <t>Гадотеровая кислота раствор для внутривенного введения
0,5 ммоль/мл (флакон) 20 мл № 10 (пачка картонная)</t>
  </si>
  <si>
    <t>Йогексол раствор для внутривенного введения 0,5 ммоль/мл (флакон) 20 мл № 10 (пачка картонная)</t>
  </si>
  <si>
    <t>Йогексол раствор для внутривенного введения0,5 ммоль/мл (флакон) 20 мл № 10 (пачка картонная)</t>
  </si>
</sst>
</file>

<file path=xl/styles.xml><?xml version="1.0" encoding="utf-8"?>
<styleSheet xmlns="http://schemas.openxmlformats.org/spreadsheetml/2006/main">
  <numFmts count="1">
    <numFmt numFmtId="164" formatCode="#,##0.00\ _₽"/>
  </numFmts>
  <fonts count="29">
    <font>
      <sz val="11"/>
      <color indexed="8"/>
      <name val="Calibri"/>
      <charset val="204"/>
    </font>
    <font>
      <sz val="11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sz val="10"/>
      <name val="Arial"/>
      <family val="2"/>
    </font>
    <font>
      <b/>
      <sz val="24"/>
      <color indexed="8"/>
      <name val="Arial"/>
      <family val="2"/>
    </font>
    <font>
      <sz val="18"/>
      <color indexed="8"/>
      <name val="Arial"/>
      <family val="2"/>
    </font>
    <font>
      <sz val="12"/>
      <color indexed="8"/>
      <name val="Arial"/>
      <family val="2"/>
    </font>
    <font>
      <sz val="10"/>
      <color indexed="63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10"/>
      <color indexed="19"/>
      <name val="Arial"/>
      <family val="2"/>
    </font>
    <font>
      <sz val="10"/>
      <color indexed="10"/>
      <name val="Arial"/>
      <family val="2"/>
    </font>
    <font>
      <b/>
      <sz val="10"/>
      <color indexed="9"/>
      <name val="Arial"/>
      <family val="2"/>
    </font>
    <font>
      <b/>
      <sz val="10"/>
      <color indexed="8"/>
      <name val="Arial"/>
      <family val="2"/>
    </font>
    <font>
      <sz val="10"/>
      <color indexed="9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8"/>
        <bgColor indexed="1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27"/>
      </patternFill>
    </fill>
    <fill>
      <patternFill patternType="solid">
        <fgColor indexed="47"/>
        <bgColor indexed="31"/>
      </patternFill>
    </fill>
    <fill>
      <patternFill patternType="solid">
        <fgColor indexed="10"/>
        <bgColor indexed="16"/>
      </patternFill>
    </fill>
    <fill>
      <patternFill patternType="solid">
        <fgColor indexed="42"/>
        <bgColor indexed="41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13" fillId="0" borderId="0" applyNumberFormat="0" applyFill="0" applyBorder="0" applyAlignment="0" applyProtection="0"/>
    <xf numFmtId="0" fontId="14" fillId="2" borderId="0" applyNumberFormat="0" applyBorder="0" applyAlignment="0" applyProtection="0"/>
    <xf numFmtId="0" fontId="14" fillId="3" borderId="0" applyNumberFormat="0" applyBorder="0" applyAlignment="0" applyProtection="0"/>
    <xf numFmtId="0" fontId="13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8" fillId="0" borderId="0" applyNumberFormat="0" applyFill="0" applyBorder="0" applyAlignment="0" applyProtection="0"/>
    <xf numFmtId="0" fontId="9" fillId="7" borderId="0" applyNumberFormat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0" fillId="8" borderId="0" applyNumberFormat="0" applyBorder="0" applyAlignment="0" applyProtection="0"/>
    <xf numFmtId="0" fontId="15" fillId="0" borderId="0" applyNumberFormat="0" applyFill="0" applyBorder="0">
      <protection locked="0"/>
    </xf>
    <xf numFmtId="0" fontId="7" fillId="8" borderId="1" applyNumberFormat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" fillId="0" borderId="0"/>
    <xf numFmtId="0" fontId="26" fillId="0" borderId="0"/>
    <xf numFmtId="0" fontId="16" fillId="0" borderId="0">
      <alignment vertical="center"/>
    </xf>
    <xf numFmtId="0" fontId="16" fillId="0" borderId="0">
      <alignment vertical="center"/>
    </xf>
    <xf numFmtId="0" fontId="3" fillId="0" borderId="0"/>
    <xf numFmtId="0" fontId="27" fillId="0" borderId="0"/>
    <xf numFmtId="0" fontId="28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6" fillId="0" borderId="0" applyBorder="0" applyProtection="0"/>
  </cellStyleXfs>
  <cellXfs count="32">
    <xf numFmtId="0" fontId="0" fillId="0" borderId="0" xfId="0" applyAlignment="1"/>
    <xf numFmtId="0" fontId="2" fillId="0" borderId="0" xfId="0" applyFont="1" applyAlignment="1">
      <alignment horizontal="left" wrapText="1"/>
    </xf>
    <xf numFmtId="0" fontId="2" fillId="9" borderId="0" xfId="0" applyNumberFormat="1" applyFont="1" applyFill="1" applyAlignment="1">
      <alignment horizontal="left" wrapText="1"/>
    </xf>
    <xf numFmtId="0" fontId="2" fillId="9" borderId="0" xfId="0" applyFont="1" applyFill="1" applyAlignment="1">
      <alignment horizontal="left" vertical="top" wrapText="1"/>
    </xf>
    <xf numFmtId="4" fontId="2" fillId="9" borderId="0" xfId="0" applyNumberFormat="1" applyFont="1" applyFill="1" applyAlignment="1">
      <alignment horizontal="left" wrapText="1"/>
    </xf>
    <xf numFmtId="0" fontId="2" fillId="9" borderId="0" xfId="0" applyFont="1" applyFill="1" applyAlignment="1">
      <alignment horizontal="left" wrapText="1"/>
    </xf>
    <xf numFmtId="0" fontId="2" fillId="9" borderId="0" xfId="0" applyFont="1" applyFill="1" applyBorder="1" applyAlignment="1">
      <alignment horizontal="left" wrapText="1"/>
    </xf>
    <xf numFmtId="0" fontId="18" fillId="9" borderId="0" xfId="0" applyNumberFormat="1" applyFont="1" applyFill="1" applyAlignment="1">
      <alignment horizontal="left" wrapText="1"/>
    </xf>
    <xf numFmtId="4" fontId="18" fillId="9" borderId="2" xfId="0" applyNumberFormat="1" applyFont="1" applyFill="1" applyBorder="1" applyAlignment="1">
      <alignment horizontal="center" vertical="center" wrapText="1"/>
    </xf>
    <xf numFmtId="4" fontId="20" fillId="9" borderId="2" xfId="0" applyNumberFormat="1" applyFont="1" applyFill="1" applyBorder="1" applyAlignment="1">
      <alignment horizontal="center" vertical="center" wrapText="1"/>
    </xf>
    <xf numFmtId="0" fontId="18" fillId="9" borderId="2" xfId="0" applyFont="1" applyFill="1" applyBorder="1" applyAlignment="1">
      <alignment horizontal="center" vertical="center"/>
    </xf>
    <xf numFmtId="4" fontId="18" fillId="9" borderId="2" xfId="0" applyNumberFormat="1" applyFont="1" applyFill="1" applyBorder="1" applyAlignment="1">
      <alignment horizontal="center" vertical="center"/>
    </xf>
    <xf numFmtId="10" fontId="18" fillId="9" borderId="2" xfId="0" applyNumberFormat="1" applyFont="1" applyFill="1" applyBorder="1" applyAlignment="1">
      <alignment horizontal="center" vertical="center" wrapText="1"/>
    </xf>
    <xf numFmtId="164" fontId="18" fillId="9" borderId="2" xfId="0" applyNumberFormat="1" applyFont="1" applyFill="1" applyBorder="1" applyAlignment="1">
      <alignment horizontal="center" vertical="center"/>
    </xf>
    <xf numFmtId="0" fontId="23" fillId="9" borderId="2" xfId="0" applyNumberFormat="1" applyFont="1" applyFill="1" applyBorder="1" applyAlignment="1">
      <alignment horizontal="center" vertical="center" wrapText="1"/>
    </xf>
    <xf numFmtId="0" fontId="23" fillId="9" borderId="2" xfId="0" applyFont="1" applyFill="1" applyBorder="1" applyAlignment="1">
      <alignment horizontal="center" vertical="center" wrapText="1"/>
    </xf>
    <xf numFmtId="3" fontId="23" fillId="9" borderId="2" xfId="0" applyNumberFormat="1" applyFont="1" applyFill="1" applyBorder="1" applyAlignment="1">
      <alignment horizontal="center" vertical="center" wrapText="1"/>
    </xf>
    <xf numFmtId="4" fontId="23" fillId="9" borderId="2" xfId="0" applyNumberFormat="1" applyFont="1" applyFill="1" applyBorder="1" applyAlignment="1">
      <alignment horizontal="center" vertical="center" wrapText="1"/>
    </xf>
    <xf numFmtId="0" fontId="23" fillId="9" borderId="2" xfId="0" applyFont="1" applyFill="1" applyBorder="1" applyAlignment="1">
      <alignment horizontal="right" vertical="center" wrapText="1"/>
    </xf>
    <xf numFmtId="4" fontId="2" fillId="0" borderId="2" xfId="0" applyNumberFormat="1" applyFont="1" applyBorder="1" applyAlignment="1">
      <alignment horizontal="center" vertical="center"/>
    </xf>
    <xf numFmtId="3" fontId="2" fillId="9" borderId="0" xfId="0" applyNumberFormat="1" applyFont="1" applyFill="1" applyAlignment="1">
      <alignment horizontal="center" vertical="center" wrapText="1"/>
    </xf>
    <xf numFmtId="0" fontId="2" fillId="0" borderId="2" xfId="0" applyFont="1" applyBorder="1" applyAlignment="1">
      <alignment vertical="top" wrapText="1"/>
    </xf>
    <xf numFmtId="0" fontId="2" fillId="0" borderId="2" xfId="0" applyFont="1" applyBorder="1" applyAlignment="1">
      <alignment horizontal="center" vertical="center" wrapText="1"/>
    </xf>
    <xf numFmtId="4" fontId="20" fillId="9" borderId="2" xfId="0" applyNumberFormat="1" applyFont="1" applyFill="1" applyBorder="1" applyAlignment="1">
      <alignment horizontal="center" vertical="center" wrapText="1"/>
    </xf>
    <xf numFmtId="4" fontId="18" fillId="9" borderId="2" xfId="0" applyNumberFormat="1" applyFont="1" applyFill="1" applyBorder="1" applyAlignment="1">
      <alignment horizontal="center" vertical="center" wrapText="1"/>
    </xf>
    <xf numFmtId="4" fontId="18" fillId="0" borderId="2" xfId="0" applyNumberFormat="1" applyFont="1" applyFill="1" applyBorder="1" applyAlignment="1">
      <alignment horizontal="center" vertical="center" wrapText="1"/>
    </xf>
    <xf numFmtId="0" fontId="19" fillId="9" borderId="0" xfId="0" applyFont="1" applyFill="1" applyAlignment="1">
      <alignment horizontal="center" vertical="center" wrapText="1"/>
    </xf>
    <xf numFmtId="0" fontId="24" fillId="9" borderId="0" xfId="0" applyFont="1" applyFill="1" applyAlignment="1">
      <alignment horizontal="left" vertical="center" wrapText="1"/>
    </xf>
    <xf numFmtId="3" fontId="20" fillId="9" borderId="2" xfId="0" applyNumberFormat="1" applyFont="1" applyFill="1" applyBorder="1" applyAlignment="1">
      <alignment horizontal="center" vertical="center" wrapText="1"/>
    </xf>
    <xf numFmtId="0" fontId="19" fillId="9" borderId="3" xfId="0" applyFont="1" applyFill="1" applyBorder="1" applyAlignment="1">
      <alignment horizontal="center" vertical="center" wrapText="1"/>
    </xf>
    <xf numFmtId="0" fontId="20" fillId="9" borderId="2" xfId="0" applyFont="1" applyFill="1" applyBorder="1" applyAlignment="1">
      <alignment horizontal="center" vertical="center" wrapText="1"/>
    </xf>
    <xf numFmtId="0" fontId="23" fillId="0" borderId="2" xfId="0" applyFont="1" applyFill="1" applyBorder="1" applyAlignment="1">
      <alignment horizontal="center" vertical="center" wrapText="1"/>
    </xf>
  </cellXfs>
  <cellStyles count="42">
    <cellStyle name="Accent" xfId="1"/>
    <cellStyle name="Accent 1" xfId="2"/>
    <cellStyle name="Accent 2" xfId="3"/>
    <cellStyle name="Accent 3" xfId="4"/>
    <cellStyle name="Bad" xfId="5"/>
    <cellStyle name="Error" xfId="6"/>
    <cellStyle name="Footnote" xfId="7"/>
    <cellStyle name="Good" xfId="8"/>
    <cellStyle name="Heading" xfId="9"/>
    <cellStyle name="Heading 1" xfId="10"/>
    <cellStyle name="Heading 2" xfId="11"/>
    <cellStyle name="Neutral" xfId="12"/>
    <cellStyle name="Normal" xfId="13"/>
    <cellStyle name="Note" xfId="14"/>
    <cellStyle name="Status" xfId="15"/>
    <cellStyle name="Text" xfId="16"/>
    <cellStyle name="Warning" xfId="17"/>
    <cellStyle name="Обычный" xfId="0" builtinId="0"/>
    <cellStyle name="Обычный 2" xfId="18"/>
    <cellStyle name="Обычный 2 2" xfId="19"/>
    <cellStyle name="Обычный 2 2 2" xfId="20"/>
    <cellStyle name="Обычный 2 3" xfId="21"/>
    <cellStyle name="Обычный 2 3 2" xfId="22"/>
    <cellStyle name="Обычный 2 4" xfId="23"/>
    <cellStyle name="Обычный 2 4 2" xfId="24"/>
    <cellStyle name="Обычный 2 5" xfId="25"/>
    <cellStyle name="Обычный 3" xfId="26"/>
    <cellStyle name="Обычный 4" xfId="27"/>
    <cellStyle name="Обычный 5" xfId="28"/>
    <cellStyle name="Обычный 5 2" xfId="29"/>
    <cellStyle name="Обычный 6" xfId="30"/>
    <cellStyle name="Обычный 7" xfId="31"/>
    <cellStyle name="Пояснение 2" xfId="32"/>
    <cellStyle name="Процентный 2" xfId="33"/>
    <cellStyle name="Процентный 2 2" xfId="34"/>
    <cellStyle name="Процентный 2 2 2" xfId="35"/>
    <cellStyle name="Процентный 2 3" xfId="36"/>
    <cellStyle name="Процентный 2 3 2" xfId="37"/>
    <cellStyle name="Процентный 2 4" xfId="38"/>
    <cellStyle name="Процентный 2 4 2" xfId="39"/>
    <cellStyle name="Процентный 2 5" xfId="40"/>
    <cellStyle name="Процентный 3" xfId="4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3</xdr:row>
      <xdr:rowOff>2286000</xdr:rowOff>
    </xdr:from>
    <xdr:to>
      <xdr:col>12</xdr:col>
      <xdr:colOff>885825</xdr:colOff>
      <xdr:row>3</xdr:row>
      <xdr:rowOff>2324100</xdr:rowOff>
    </xdr:to>
    <xdr:pic>
      <xdr:nvPicPr>
        <xdr:cNvPr id="1025" name="Picture 1" descr="rId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382375" y="1628775"/>
          <a:ext cx="885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66675</xdr:colOff>
      <xdr:row>3</xdr:row>
      <xdr:rowOff>2286000</xdr:rowOff>
    </xdr:from>
    <xdr:to>
      <xdr:col>11</xdr:col>
      <xdr:colOff>828675</xdr:colOff>
      <xdr:row>3</xdr:row>
      <xdr:rowOff>2324100</xdr:rowOff>
    </xdr:to>
    <xdr:pic>
      <xdr:nvPicPr>
        <xdr:cNvPr id="1026" name="Picture 2" descr="rId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534650" y="1628775"/>
          <a:ext cx="7620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161925</xdr:colOff>
      <xdr:row>3</xdr:row>
      <xdr:rowOff>2705100</xdr:rowOff>
    </xdr:from>
    <xdr:to>
      <xdr:col>13</xdr:col>
      <xdr:colOff>1543050</xdr:colOff>
      <xdr:row>3</xdr:row>
      <xdr:rowOff>2324100</xdr:rowOff>
    </xdr:to>
    <xdr:pic>
      <xdr:nvPicPr>
        <xdr:cNvPr id="1027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487275" y="16287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295275</xdr:colOff>
      <xdr:row>3</xdr:row>
      <xdr:rowOff>2181225</xdr:rowOff>
    </xdr:from>
    <xdr:to>
      <xdr:col>13</xdr:col>
      <xdr:colOff>447675</xdr:colOff>
      <xdr:row>3</xdr:row>
      <xdr:rowOff>2324100</xdr:rowOff>
    </xdr:to>
    <xdr:pic>
      <xdr:nvPicPr>
        <xdr:cNvPr id="1028" name="Picture 6" descr="rId4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2620625" y="1628775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9525</xdr:colOff>
      <xdr:row>6</xdr:row>
      <xdr:rowOff>3486150</xdr:rowOff>
    </xdr:from>
    <xdr:to>
      <xdr:col>13</xdr:col>
      <xdr:colOff>1390650</xdr:colOff>
      <xdr:row>6</xdr:row>
      <xdr:rowOff>647700</xdr:rowOff>
    </xdr:to>
    <xdr:pic>
      <xdr:nvPicPr>
        <xdr:cNvPr id="1029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32956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7</xdr:row>
      <xdr:rowOff>4648200</xdr:rowOff>
    </xdr:from>
    <xdr:to>
      <xdr:col>13</xdr:col>
      <xdr:colOff>1390650</xdr:colOff>
      <xdr:row>7</xdr:row>
      <xdr:rowOff>866775</xdr:rowOff>
    </xdr:to>
    <xdr:pic>
      <xdr:nvPicPr>
        <xdr:cNvPr id="1030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37814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8</xdr:row>
      <xdr:rowOff>0</xdr:rowOff>
    </xdr:from>
    <xdr:to>
      <xdr:col>13</xdr:col>
      <xdr:colOff>1390650</xdr:colOff>
      <xdr:row>8</xdr:row>
      <xdr:rowOff>0</xdr:rowOff>
    </xdr:to>
    <xdr:pic>
      <xdr:nvPicPr>
        <xdr:cNvPr id="1031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37814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8</xdr:row>
      <xdr:rowOff>2324100</xdr:rowOff>
    </xdr:from>
    <xdr:to>
      <xdr:col>13</xdr:col>
      <xdr:colOff>1390650</xdr:colOff>
      <xdr:row>8</xdr:row>
      <xdr:rowOff>866775</xdr:rowOff>
    </xdr:to>
    <xdr:pic>
      <xdr:nvPicPr>
        <xdr:cNvPr id="1032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42957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9</xdr:row>
      <xdr:rowOff>0</xdr:rowOff>
    </xdr:from>
    <xdr:to>
      <xdr:col>13</xdr:col>
      <xdr:colOff>1390650</xdr:colOff>
      <xdr:row>9</xdr:row>
      <xdr:rowOff>0</xdr:rowOff>
    </xdr:to>
    <xdr:pic>
      <xdr:nvPicPr>
        <xdr:cNvPr id="1033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42957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9</xdr:row>
      <xdr:rowOff>2324100</xdr:rowOff>
    </xdr:from>
    <xdr:to>
      <xdr:col>13</xdr:col>
      <xdr:colOff>1390650</xdr:colOff>
      <xdr:row>9</xdr:row>
      <xdr:rowOff>866775</xdr:rowOff>
    </xdr:to>
    <xdr:pic>
      <xdr:nvPicPr>
        <xdr:cNvPr id="1034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48101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10</xdr:row>
      <xdr:rowOff>2324100</xdr:rowOff>
    </xdr:from>
    <xdr:to>
      <xdr:col>13</xdr:col>
      <xdr:colOff>1390650</xdr:colOff>
      <xdr:row>10</xdr:row>
      <xdr:rowOff>866775</xdr:rowOff>
    </xdr:to>
    <xdr:pic>
      <xdr:nvPicPr>
        <xdr:cNvPr id="1035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53530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12</xdr:row>
      <xdr:rowOff>0</xdr:rowOff>
    </xdr:from>
    <xdr:to>
      <xdr:col>13</xdr:col>
      <xdr:colOff>1390650</xdr:colOff>
      <xdr:row>12</xdr:row>
      <xdr:rowOff>0</xdr:rowOff>
    </xdr:to>
    <xdr:pic>
      <xdr:nvPicPr>
        <xdr:cNvPr id="1036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58674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12</xdr:row>
      <xdr:rowOff>0</xdr:rowOff>
    </xdr:from>
    <xdr:to>
      <xdr:col>13</xdr:col>
      <xdr:colOff>1390650</xdr:colOff>
      <xdr:row>12</xdr:row>
      <xdr:rowOff>0</xdr:rowOff>
    </xdr:to>
    <xdr:pic>
      <xdr:nvPicPr>
        <xdr:cNvPr id="1037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58674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12</xdr:row>
      <xdr:rowOff>0</xdr:rowOff>
    </xdr:from>
    <xdr:to>
      <xdr:col>13</xdr:col>
      <xdr:colOff>1390650</xdr:colOff>
      <xdr:row>12</xdr:row>
      <xdr:rowOff>0</xdr:rowOff>
    </xdr:to>
    <xdr:pic>
      <xdr:nvPicPr>
        <xdr:cNvPr id="1038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58674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Q17"/>
  <sheetViews>
    <sheetView tabSelected="1" zoomScaleNormal="130" workbookViewId="0">
      <selection activeCell="B19" sqref="B19"/>
    </sheetView>
  </sheetViews>
  <sheetFormatPr defaultRowHeight="12.75"/>
  <cols>
    <col min="1" max="1" width="6.85546875" style="2" customWidth="1"/>
    <col min="2" max="2" width="31.42578125" style="3" customWidth="1"/>
    <col min="3" max="3" width="9.42578125" style="3" customWidth="1"/>
    <col min="4" max="4" width="8.85546875" style="20" customWidth="1"/>
    <col min="5" max="5" width="12.42578125" style="4" customWidth="1"/>
    <col min="6" max="6" width="15.85546875" style="4" customWidth="1"/>
    <col min="7" max="7" width="12.5703125" style="4" customWidth="1"/>
    <col min="8" max="8" width="15.5703125" style="4" customWidth="1"/>
    <col min="9" max="9" width="12.7109375" style="4" customWidth="1"/>
    <col min="10" max="10" width="15.5703125" style="4" customWidth="1"/>
    <col min="11" max="11" width="15.7109375" style="4" customWidth="1"/>
    <col min="12" max="12" width="13.7109375" style="4" customWidth="1"/>
    <col min="13" max="13" width="14.140625" style="4" customWidth="1"/>
    <col min="14" max="14" width="24.28515625" style="4" customWidth="1"/>
    <col min="15" max="15" width="14" style="5" customWidth="1"/>
    <col min="16" max="95" width="8.85546875" style="5" customWidth="1"/>
    <col min="96" max="219" width="8.85546875" style="1" customWidth="1"/>
    <col min="220" max="16384" width="9.140625" style="1"/>
  </cols>
  <sheetData>
    <row r="1" spans="1:14" ht="15.75">
      <c r="A1" s="26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</row>
    <row r="2" spans="1:14" ht="15.75">
      <c r="A2" s="29" t="s">
        <v>15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spans="1:14" ht="51">
      <c r="A3" s="30" t="s">
        <v>1</v>
      </c>
      <c r="B3" s="31" t="s">
        <v>11</v>
      </c>
      <c r="C3" s="30" t="s">
        <v>7</v>
      </c>
      <c r="D3" s="28" t="s">
        <v>6</v>
      </c>
      <c r="E3" s="23" t="s">
        <v>2</v>
      </c>
      <c r="F3" s="23"/>
      <c r="G3" s="23"/>
      <c r="H3" s="23"/>
      <c r="I3" s="23"/>
      <c r="J3" s="23"/>
      <c r="K3" s="23" t="s">
        <v>3</v>
      </c>
      <c r="L3" s="23"/>
      <c r="M3" s="23"/>
      <c r="N3" s="9" t="s">
        <v>4</v>
      </c>
    </row>
    <row r="4" spans="1:14" ht="45.75" customHeight="1">
      <c r="A4" s="30"/>
      <c r="B4" s="31"/>
      <c r="C4" s="30"/>
      <c r="D4" s="28"/>
      <c r="E4" s="9" t="s">
        <v>13</v>
      </c>
      <c r="F4" s="9" t="s">
        <v>14</v>
      </c>
      <c r="G4" s="9" t="s">
        <v>13</v>
      </c>
      <c r="H4" s="9" t="s">
        <v>14</v>
      </c>
      <c r="I4" s="9" t="s">
        <v>13</v>
      </c>
      <c r="J4" s="9" t="s">
        <v>14</v>
      </c>
      <c r="K4" s="23" t="s">
        <v>8</v>
      </c>
      <c r="L4" s="23" t="s">
        <v>5</v>
      </c>
      <c r="M4" s="23" t="s">
        <v>9</v>
      </c>
      <c r="N4" s="24" t="s">
        <v>12</v>
      </c>
    </row>
    <row r="5" spans="1:14" ht="29.25" customHeight="1">
      <c r="A5" s="30"/>
      <c r="B5" s="31"/>
      <c r="C5" s="30"/>
      <c r="D5" s="28"/>
      <c r="E5" s="25" t="s">
        <v>17</v>
      </c>
      <c r="F5" s="25"/>
      <c r="G5" s="25" t="s">
        <v>18</v>
      </c>
      <c r="H5" s="25"/>
      <c r="I5" s="25" t="s">
        <v>19</v>
      </c>
      <c r="J5" s="25"/>
      <c r="K5" s="23"/>
      <c r="L5" s="23"/>
      <c r="M5" s="23"/>
      <c r="N5" s="24"/>
    </row>
    <row r="6" spans="1:14" ht="51">
      <c r="A6" s="10">
        <v>1</v>
      </c>
      <c r="B6" s="21" t="s">
        <v>21</v>
      </c>
      <c r="C6" s="22" t="s">
        <v>16</v>
      </c>
      <c r="D6" s="22">
        <v>40</v>
      </c>
      <c r="E6" s="19">
        <v>20056.849999999999</v>
      </c>
      <c r="F6" s="11">
        <f>D6*E6</f>
        <v>802274</v>
      </c>
      <c r="G6" s="19">
        <v>20257.419999999998</v>
      </c>
      <c r="H6" s="11">
        <f t="shared" ref="H6:H12" si="0">G6*D6</f>
        <v>810296.79999999993</v>
      </c>
      <c r="I6" s="19">
        <v>20457.990000000002</v>
      </c>
      <c r="J6" s="11">
        <f t="shared" ref="J6:J12" si="1">I6*D6</f>
        <v>818319.60000000009</v>
      </c>
      <c r="K6" s="11">
        <f>(E6+G6+I6)/3</f>
        <v>20257.419999999998</v>
      </c>
      <c r="L6" s="8">
        <f>STDEV(E6,G6,I6)</f>
        <v>200.57000000000153</v>
      </c>
      <c r="M6" s="12">
        <f>L6/K6</f>
        <v>9.9010634128137518E-3</v>
      </c>
      <c r="N6" s="13">
        <f>ROUND(K6,2)*D6</f>
        <v>810296.79999999993</v>
      </c>
    </row>
    <row r="7" spans="1:14" s="6" customFormat="1" ht="51">
      <c r="A7" s="10">
        <v>2</v>
      </c>
      <c r="B7" s="21" t="s">
        <v>22</v>
      </c>
      <c r="C7" s="22" t="s">
        <v>16</v>
      </c>
      <c r="D7" s="22">
        <v>20</v>
      </c>
      <c r="E7" s="19">
        <v>16877.080000000002</v>
      </c>
      <c r="F7" s="11">
        <f t="shared" ref="F7:F12" si="2">D7*E7</f>
        <v>337541.60000000003</v>
      </c>
      <c r="G7" s="19">
        <v>17045.849999999999</v>
      </c>
      <c r="H7" s="11">
        <f t="shared" si="0"/>
        <v>340917</v>
      </c>
      <c r="I7" s="19">
        <v>17214.62</v>
      </c>
      <c r="J7" s="11">
        <f t="shared" si="1"/>
        <v>344292.39999999997</v>
      </c>
      <c r="K7" s="11">
        <f t="shared" ref="K7:K12" si="3">(E7+G7+I7)/3</f>
        <v>17045.850000000002</v>
      </c>
      <c r="L7" s="8">
        <f t="shared" ref="L7:L12" si="4">STDEV(E7,G7,I7)</f>
        <v>168.76999999999862</v>
      </c>
      <c r="M7" s="12">
        <f t="shared" ref="M7:M12" si="5">L7/K7</f>
        <v>9.9009436314410008E-3</v>
      </c>
      <c r="N7" s="13">
        <f t="shared" ref="N7:N12" si="6">ROUND(K7,2)*D7</f>
        <v>340917</v>
      </c>
    </row>
    <row r="8" spans="1:14" s="6" customFormat="1" ht="38.25" customHeight="1">
      <c r="A8" s="10">
        <v>3</v>
      </c>
      <c r="B8" s="21" t="s">
        <v>23</v>
      </c>
      <c r="C8" s="22" t="s">
        <v>16</v>
      </c>
      <c r="D8" s="22">
        <v>30</v>
      </c>
      <c r="E8" s="19">
        <v>7485.72</v>
      </c>
      <c r="F8" s="11">
        <f t="shared" si="2"/>
        <v>224571.6</v>
      </c>
      <c r="G8" s="19">
        <v>7560.58</v>
      </c>
      <c r="H8" s="11">
        <f t="shared" si="0"/>
        <v>226817.4</v>
      </c>
      <c r="I8" s="19">
        <v>7635.43</v>
      </c>
      <c r="J8" s="11">
        <f t="shared" si="1"/>
        <v>229062.90000000002</v>
      </c>
      <c r="K8" s="11">
        <f t="shared" si="3"/>
        <v>7560.5766666666668</v>
      </c>
      <c r="L8" s="8">
        <f t="shared" si="4"/>
        <v>74.855000055663183</v>
      </c>
      <c r="M8" s="12">
        <f t="shared" si="5"/>
        <v>9.900699821706261E-3</v>
      </c>
      <c r="N8" s="13">
        <f t="shared" si="6"/>
        <v>226817.4</v>
      </c>
    </row>
    <row r="9" spans="1:14" s="6" customFormat="1" ht="40.5" customHeight="1">
      <c r="A9" s="10">
        <v>4</v>
      </c>
      <c r="B9" s="21" t="s">
        <v>24</v>
      </c>
      <c r="C9" s="22" t="s">
        <v>16</v>
      </c>
      <c r="D9" s="22">
        <v>40</v>
      </c>
      <c r="E9" s="19">
        <v>5032.9399999999996</v>
      </c>
      <c r="F9" s="11">
        <f t="shared" si="2"/>
        <v>201317.59999999998</v>
      </c>
      <c r="G9" s="19">
        <v>5083.2700000000004</v>
      </c>
      <c r="H9" s="11">
        <f t="shared" si="0"/>
        <v>203330.80000000002</v>
      </c>
      <c r="I9" s="19">
        <v>5133.6000000000004</v>
      </c>
      <c r="J9" s="11">
        <f t="shared" si="1"/>
        <v>205344</v>
      </c>
      <c r="K9" s="11">
        <f t="shared" si="3"/>
        <v>5083.2699999999995</v>
      </c>
      <c r="L9" s="8">
        <f t="shared" si="4"/>
        <v>50.330000000000382</v>
      </c>
      <c r="M9" s="12">
        <f t="shared" si="5"/>
        <v>9.9011069646114391E-3</v>
      </c>
      <c r="N9" s="13">
        <f t="shared" si="6"/>
        <v>203330.80000000002</v>
      </c>
    </row>
    <row r="10" spans="1:14" s="6" customFormat="1" ht="40.5" customHeight="1">
      <c r="A10" s="10">
        <v>5</v>
      </c>
      <c r="B10" s="21" t="s">
        <v>23</v>
      </c>
      <c r="C10" s="22" t="s">
        <v>16</v>
      </c>
      <c r="D10" s="22">
        <v>60</v>
      </c>
      <c r="E10" s="19">
        <v>6291.12</v>
      </c>
      <c r="F10" s="11">
        <f t="shared" si="2"/>
        <v>377467.2</v>
      </c>
      <c r="G10" s="19">
        <v>6354.03</v>
      </c>
      <c r="H10" s="11">
        <f t="shared" si="0"/>
        <v>381241.8</v>
      </c>
      <c r="I10" s="19">
        <v>6416.94</v>
      </c>
      <c r="J10" s="11">
        <f t="shared" si="1"/>
        <v>385016.39999999997</v>
      </c>
      <c r="K10" s="11">
        <f t="shared" si="3"/>
        <v>6354.03</v>
      </c>
      <c r="L10" s="8">
        <f t="shared" si="4"/>
        <v>62.909999999999854</v>
      </c>
      <c r="M10" s="12">
        <f t="shared" si="5"/>
        <v>9.9008031123554441E-3</v>
      </c>
      <c r="N10" s="13">
        <f t="shared" si="6"/>
        <v>381241.8</v>
      </c>
    </row>
    <row r="11" spans="1:14" s="6" customFormat="1" ht="42.75" customHeight="1">
      <c r="A11" s="10">
        <v>6</v>
      </c>
      <c r="B11" s="21" t="s">
        <v>23</v>
      </c>
      <c r="C11" s="22" t="s">
        <v>16</v>
      </c>
      <c r="D11" s="22">
        <v>30</v>
      </c>
      <c r="E11" s="19">
        <v>12599.07</v>
      </c>
      <c r="F11" s="11">
        <f t="shared" si="2"/>
        <v>377972.1</v>
      </c>
      <c r="G11" s="19">
        <v>12725.06</v>
      </c>
      <c r="H11" s="11">
        <f t="shared" si="0"/>
        <v>381751.8</v>
      </c>
      <c r="I11" s="19">
        <v>12851.05</v>
      </c>
      <c r="J11" s="11">
        <f t="shared" si="1"/>
        <v>385531.5</v>
      </c>
      <c r="K11" s="11">
        <f t="shared" si="3"/>
        <v>12725.059999999998</v>
      </c>
      <c r="L11" s="8">
        <f t="shared" si="4"/>
        <v>125.98999999999978</v>
      </c>
      <c r="M11" s="12">
        <f t="shared" si="5"/>
        <v>9.9009356340952273E-3</v>
      </c>
      <c r="N11" s="13">
        <f t="shared" si="6"/>
        <v>381751.8</v>
      </c>
    </row>
    <row r="12" spans="1:14" s="6" customFormat="1" ht="40.5" customHeight="1">
      <c r="A12" s="10">
        <v>7</v>
      </c>
      <c r="B12" s="21" t="s">
        <v>24</v>
      </c>
      <c r="C12" s="22" t="s">
        <v>16</v>
      </c>
      <c r="D12" s="22">
        <v>15</v>
      </c>
      <c r="E12" s="19">
        <v>14733.07</v>
      </c>
      <c r="F12" s="11">
        <f t="shared" si="2"/>
        <v>220996.05</v>
      </c>
      <c r="G12" s="19">
        <v>14880.4</v>
      </c>
      <c r="H12" s="11">
        <f t="shared" si="0"/>
        <v>223206</v>
      </c>
      <c r="I12" s="19">
        <v>15027.73</v>
      </c>
      <c r="J12" s="11">
        <f t="shared" si="1"/>
        <v>225415.94999999998</v>
      </c>
      <c r="K12" s="11">
        <f t="shared" si="3"/>
        <v>14880.4</v>
      </c>
      <c r="L12" s="8">
        <f t="shared" si="4"/>
        <v>147.32999999999993</v>
      </c>
      <c r="M12" s="12">
        <f t="shared" si="5"/>
        <v>9.9009435230235695E-3</v>
      </c>
      <c r="N12" s="13">
        <f t="shared" si="6"/>
        <v>223206</v>
      </c>
    </row>
    <row r="13" spans="1:14">
      <c r="A13" s="14"/>
      <c r="B13" s="18" t="s">
        <v>10</v>
      </c>
      <c r="C13" s="15"/>
      <c r="D13" s="16"/>
      <c r="E13" s="17"/>
      <c r="F13" s="17">
        <f>SUM(F6:F12)</f>
        <v>2542140.15</v>
      </c>
      <c r="G13" s="17"/>
      <c r="H13" s="17">
        <f>SUM(H6:H12)</f>
        <v>2567561.5999999996</v>
      </c>
      <c r="I13" s="17"/>
      <c r="J13" s="17">
        <f>SUM(J6:J12)</f>
        <v>2592982.75</v>
      </c>
      <c r="K13" s="17"/>
      <c r="L13" s="17"/>
      <c r="M13" s="17"/>
      <c r="N13" s="17">
        <f>SUM(N6:N12)</f>
        <v>2567561.5999999996</v>
      </c>
    </row>
    <row r="17" spans="1:14" ht="15.75">
      <c r="A17" s="7"/>
      <c r="B17" s="27" t="s">
        <v>20</v>
      </c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</row>
  </sheetData>
  <mergeCells count="16">
    <mergeCell ref="A1:N1"/>
    <mergeCell ref="B17:N17"/>
    <mergeCell ref="E3:J3"/>
    <mergeCell ref="D3:D5"/>
    <mergeCell ref="A2:N2"/>
    <mergeCell ref="K3:M3"/>
    <mergeCell ref="A3:A5"/>
    <mergeCell ref="B3:B5"/>
    <mergeCell ref="C3:C5"/>
    <mergeCell ref="K4:K5"/>
    <mergeCell ref="L4:L5"/>
    <mergeCell ref="M4:M5"/>
    <mergeCell ref="N4:N5"/>
    <mergeCell ref="E5:F5"/>
    <mergeCell ref="G5:H5"/>
    <mergeCell ref="I5:J5"/>
  </mergeCells>
  <phoneticPr fontId="17" type="noConversion"/>
  <pageMargins left="0.7" right="0.7" top="0.75" bottom="0.75" header="0.3" footer="0.3"/>
  <pageSetup paperSize="9" scale="6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НМЦК</vt:lpstr>
      <vt:lpstr>НМЦК!Область_печати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odenisova</cp:lastModifiedBy>
  <cp:lastPrinted>2022-09-29T08:27:17Z</cp:lastPrinted>
  <dcterms:created xsi:type="dcterms:W3CDTF">2018-12-14T15:08:00Z</dcterms:created>
  <dcterms:modified xsi:type="dcterms:W3CDTF">2022-11-15T11:28:18Z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1049-9.1.0.5113</vt:lpwstr>
  </property>
</Properties>
</file>