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НМЦК!$A$6:$N$12</definedName>
    <definedName name="_xlnm.Print_Area" localSheetId="0">НМЦК!$A$1:$N$18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13"/>
  <c r="H7"/>
  <c r="H6"/>
  <c r="N6"/>
  <c r="F6"/>
  <c r="J6"/>
  <c r="F7"/>
  <c r="J7"/>
  <c r="K7"/>
  <c r="N7"/>
  <c r="L7"/>
  <c r="F8"/>
  <c r="H8"/>
  <c r="J8"/>
  <c r="K8"/>
  <c r="N8"/>
  <c r="L8"/>
  <c r="F9"/>
  <c r="H9"/>
  <c r="J9"/>
  <c r="K9"/>
  <c r="N9"/>
  <c r="L9"/>
  <c r="M9"/>
  <c r="F10"/>
  <c r="H10"/>
  <c r="J10"/>
  <c r="K10"/>
  <c r="N10"/>
  <c r="L10"/>
  <c r="F11"/>
  <c r="H11"/>
  <c r="J11"/>
  <c r="K11"/>
  <c r="N11"/>
  <c r="L11"/>
  <c r="M11"/>
  <c r="F12"/>
  <c r="H12"/>
  <c r="J12"/>
  <c r="K12"/>
  <c r="N12"/>
  <c r="L12"/>
  <c r="M12"/>
  <c r="M7"/>
  <c r="M8"/>
  <c r="J13"/>
  <c r="F13"/>
  <c r="M10"/>
  <c r="H13"/>
</calcChain>
</file>

<file path=xl/sharedStrings.xml><?xml version="1.0" encoding="utf-8"?>
<sst xmlns="http://schemas.openxmlformats.org/spreadsheetml/2006/main" count="38" uniqueCount="25">
  <si>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</si>
  <si>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</si>
  <si>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</si>
  <si>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</si>
  <si>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</si>
  <si>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</si>
  <si>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</si>
  <si>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</si>
  <si>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</si>
  <si>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</si>
  <si>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</si>
  <si>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</si>
  <si>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</si>
  <si>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</si>
  <si>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</si>
  <si>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лекарственного препарата (Средства рентгеноконтрастные и диагностические)</t>
  </si>
  <si>
    <t>упак</t>
  </si>
  <si>
    <t>Источник 1
 КП №191006-22 от 19.10.2022</t>
  </si>
  <si>
    <t>Источник 2
 КП №009 от 25.10.2022</t>
  </si>
  <si>
    <t>Источник 3
 КП №25102022-2 от 25.10.2022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</si>
  <si>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2 567 561,60 рубль </t>
    </r>
    <r>
      <rPr>
        <sz val="12"/>
        <rFont val="Times New Roman"/>
        <family val="1"/>
        <charset val="204"/>
      </rPr>
      <t>(Два миллиона пятьсот шестьдесят семь тысяч пятьсот шестьдесят один рубль 60 копеек).</t>
    </r>
  </si>
  <si>
    <t>Гадодиамид раствор для внутривенного введения, 0,5 ммоль/мл (флакон) 20 мл № 10 (пачка картонная)</t>
  </si>
  <si>
    <t>Гадотеровая кислота раствор для внутривенного введения
0,5 ммоль/мл (флакон) 20 мл № 10 (пачка картонная)</t>
  </si>
  <si>
    <t>Йогексол раствор для внутривенного введения 0,5 ммоль/мл (флакон) 20 мл № 10 (пачка картонная)</t>
  </si>
  <si>
    <t>Йогексол раствор для внутривенного введения0,5 ммоль/мл (флакон) 20 мл № 10 (пачка картонная)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</si>
</sst>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9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4648200</xdr:rowOff>
    </xdr:from>
    <xdr:to>
      <xdr:col>13</xdr:col>
      <xdr:colOff>1390650</xdr:colOff>
      <xdr:row>7</xdr:row>
      <xdr:rowOff>866775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8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8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2324100</xdr:rowOff>
    </xdr:from>
    <xdr:to>
      <xdr:col>13</xdr:col>
      <xdr:colOff>1390650</xdr:colOff>
      <xdr:row>8</xdr:row>
      <xdr:rowOff>866775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95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95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2324100</xdr:rowOff>
    </xdr:from>
    <xdr:to>
      <xdr:col>13</xdr:col>
      <xdr:colOff>1390650</xdr:colOff>
      <xdr:row>9</xdr:row>
      <xdr:rowOff>866775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1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2324100</xdr:rowOff>
    </xdr:from>
    <xdr:to>
      <xdr:col>13</xdr:col>
      <xdr:colOff>1390650</xdr:colOff>
      <xdr:row>10</xdr:row>
      <xdr:rowOff>866775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353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867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867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867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7"/>
  <sheetViews>
    <sheetView tabSelected="1" zoomScaleNormal="130" workbookViewId="0">
      <selection activeCell="B19" sqref="B19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9" t="s">
        <v>4</v>
      </c>
    </row>
    <row r="4" spans="1:14" ht="45.75" customHeight="1">
      <c r="A4" s="30"/>
      <c r="B4" s="31"/>
      <c r="C4" s="30"/>
      <c r="D4" s="28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3" t="s">
        <v>8</v>
      </c>
      <c r="L4" s="23" t="s">
        <v>5</v>
      </c>
      <c r="M4" s="23" t="s">
        <v>9</v>
      </c>
      <c r="N4" s="24" t="s">
        <v>12</v>
      </c>
    </row>
    <row r="5" spans="1:14" ht="29.25" customHeight="1">
      <c r="A5" s="30"/>
      <c r="B5" s="31"/>
      <c r="C5" s="30"/>
      <c r="D5" s="28"/>
      <c r="E5" s="25" t="s">
        <v>17</v>
      </c>
      <c r="F5" s="25"/>
      <c r="G5" s="25" t="s">
        <v>18</v>
      </c>
      <c r="H5" s="25"/>
      <c r="I5" s="25" t="s">
        <v>19</v>
      </c>
      <c r="J5" s="25"/>
      <c r="K5" s="23"/>
      <c r="L5" s="23"/>
      <c r="M5" s="23"/>
      <c r="N5" s="24"/>
    </row>
    <row r="6" spans="1:14" ht="51">
      <c r="A6" s="10">
        <v>1</v>
      </c>
      <c r="B6" s="21" t="s">
        <v>21</v>
      </c>
      <c r="C6" s="22" t="s">
        <v>16</v>
      </c>
      <c r="D6" s="22">
        <v>40</v>
      </c>
      <c r="E6" s="19">
        <v>20056.849999999999</v>
      </c>
      <c r="F6" s="11">
        <f>D6*E6</f>
        <v>802274</v>
      </c>
      <c r="G6" s="19">
        <v>20257.419999999998</v>
      </c>
      <c r="H6" s="11">
        <f t="shared" ref="H6:H12" si="0">G6*D6</f>
        <v>810296.79999999993</v>
      </c>
      <c r="I6" s="19">
        <v>20457.990000000002</v>
      </c>
      <c r="J6" s="11">
        <f t="shared" ref="J6:J12" si="1">I6*D6</f>
        <v>818319.60000000009</v>
      </c>
      <c r="K6" s="11">
        <f>(E6+G6+I6)/3</f>
        <v>20257.419999999998</v>
      </c>
      <c r="L6" s="8">
        <f>STDEV(E6,G6,I6)</f>
        <v>200.57000000000153</v>
      </c>
      <c r="M6" s="12">
        <f>L6/K6</f>
        <v>9.9010634128137518E-3</v>
      </c>
      <c r="N6" s="13">
        <f>ROUND(K6,2)*D6</f>
        <v>810296.79999999993</v>
      </c>
    </row>
    <row r="7" spans="1:14" s="6" customFormat="1" ht="51">
      <c r="A7" s="10">
        <v>2</v>
      </c>
      <c r="B7" s="21" t="s">
        <v>22</v>
      </c>
      <c r="C7" s="22" t="s">
        <v>16</v>
      </c>
      <c r="D7" s="22">
        <v>20</v>
      </c>
      <c r="E7" s="19">
        <v>16877.080000000002</v>
      </c>
      <c r="F7" s="11">
        <f t="shared" ref="F7:F12" si="2">D7*E7</f>
        <v>337541.60000000003</v>
      </c>
      <c r="G7" s="19">
        <v>17045.849999999999</v>
      </c>
      <c r="H7" s="11">
        <f t="shared" si="0"/>
        <v>340917</v>
      </c>
      <c r="I7" s="19">
        <v>17214.62</v>
      </c>
      <c r="J7" s="11">
        <f t="shared" si="1"/>
        <v>344292.39999999997</v>
      </c>
      <c r="K7" s="11">
        <f t="shared" ref="K7:K12" si="3">(E7+G7+I7)/3</f>
        <v>17045.850000000002</v>
      </c>
      <c r="L7" s="8">
        <f t="shared" ref="L7:L12" si="4">STDEV(E7,G7,I7)</f>
        <v>168.76999999999862</v>
      </c>
      <c r="M7" s="12">
        <f t="shared" ref="M7:M12" si="5">L7/K7</f>
        <v>9.9009436314410008E-3</v>
      </c>
      <c r="N7" s="13">
        <f t="shared" ref="N7:N12" si="6">ROUND(K7,2)*D7</f>
        <v>340917</v>
      </c>
    </row>
    <row r="8" spans="1:14" s="6" customFormat="1" ht="38.25" customHeight="1">
      <c r="A8" s="10">
        <v>3</v>
      </c>
      <c r="B8" s="21" t="s">
        <v>23</v>
      </c>
      <c r="C8" s="22" t="s">
        <v>16</v>
      </c>
      <c r="D8" s="22">
        <v>30</v>
      </c>
      <c r="E8" s="19">
        <v>7485.72</v>
      </c>
      <c r="F8" s="11">
        <f t="shared" si="2"/>
        <v>224571.6</v>
      </c>
      <c r="G8" s="19">
        <v>7560.58</v>
      </c>
      <c r="H8" s="11">
        <f t="shared" si="0"/>
        <v>226817.4</v>
      </c>
      <c r="I8" s="19">
        <v>7635.43</v>
      </c>
      <c r="J8" s="11">
        <f t="shared" si="1"/>
        <v>229062.90000000002</v>
      </c>
      <c r="K8" s="11">
        <f t="shared" si="3"/>
        <v>7560.5766666666668</v>
      </c>
      <c r="L8" s="8">
        <f t="shared" si="4"/>
        <v>74.855000055663183</v>
      </c>
      <c r="M8" s="12">
        <f t="shared" si="5"/>
        <v>9.900699821706261E-3</v>
      </c>
      <c r="N8" s="13">
        <f t="shared" si="6"/>
        <v>226817.4</v>
      </c>
    </row>
    <row r="9" spans="1:14" s="6" customFormat="1" ht="40.5" customHeight="1">
      <c r="A9" s="10">
        <v>4</v>
      </c>
      <c r="B9" s="21" t="s">
        <v>24</v>
      </c>
      <c r="C9" s="22" t="s">
        <v>16</v>
      </c>
      <c r="D9" s="22">
        <v>40</v>
      </c>
      <c r="E9" s="19">
        <v>5032.9399999999996</v>
      </c>
      <c r="F9" s="11">
        <f t="shared" si="2"/>
        <v>201317.59999999998</v>
      </c>
      <c r="G9" s="19">
        <v>5083.2700000000004</v>
      </c>
      <c r="H9" s="11">
        <f t="shared" si="0"/>
        <v>203330.80000000002</v>
      </c>
      <c r="I9" s="19">
        <v>5133.6000000000004</v>
      </c>
      <c r="J9" s="11">
        <f t="shared" si="1"/>
        <v>205344</v>
      </c>
      <c r="K9" s="11">
        <f t="shared" si="3"/>
        <v>5083.2699999999995</v>
      </c>
      <c r="L9" s="8">
        <f t="shared" si="4"/>
        <v>50.330000000000382</v>
      </c>
      <c r="M9" s="12">
        <f t="shared" si="5"/>
        <v>9.9011069646114391E-3</v>
      </c>
      <c r="N9" s="13">
        <f t="shared" si="6"/>
        <v>203330.80000000002</v>
      </c>
    </row>
    <row r="10" spans="1:14" s="6" customFormat="1" ht="40.5" customHeight="1">
      <c r="A10" s="10">
        <v>5</v>
      </c>
      <c r="B10" s="21" t="s">
        <v>23</v>
      </c>
      <c r="C10" s="22" t="s">
        <v>16</v>
      </c>
      <c r="D10" s="22">
        <v>60</v>
      </c>
      <c r="E10" s="19">
        <v>6291.12</v>
      </c>
      <c r="F10" s="11">
        <f t="shared" si="2"/>
        <v>377467.2</v>
      </c>
      <c r="G10" s="19">
        <v>6354.03</v>
      </c>
      <c r="H10" s="11">
        <f t="shared" si="0"/>
        <v>381241.8</v>
      </c>
      <c r="I10" s="19">
        <v>6416.94</v>
      </c>
      <c r="J10" s="11">
        <f t="shared" si="1"/>
        <v>385016.39999999997</v>
      </c>
      <c r="K10" s="11">
        <f t="shared" si="3"/>
        <v>6354.03</v>
      </c>
      <c r="L10" s="8">
        <f t="shared" si="4"/>
        <v>62.909999999999854</v>
      </c>
      <c r="M10" s="12">
        <f t="shared" si="5"/>
        <v>9.9008031123554441E-3</v>
      </c>
      <c r="N10" s="13">
        <f t="shared" si="6"/>
        <v>381241.8</v>
      </c>
    </row>
    <row r="11" spans="1:14" s="6" customFormat="1" ht="42.75" customHeight="1">
      <c r="A11" s="10">
        <v>6</v>
      </c>
      <c r="B11" s="21" t="s">
        <v>23</v>
      </c>
      <c r="C11" s="22" t="s">
        <v>16</v>
      </c>
      <c r="D11" s="22">
        <v>30</v>
      </c>
      <c r="E11" s="19">
        <v>12599.07</v>
      </c>
      <c r="F11" s="11">
        <f t="shared" si="2"/>
        <v>377972.1</v>
      </c>
      <c r="G11" s="19">
        <v>12725.06</v>
      </c>
      <c r="H11" s="11">
        <f t="shared" si="0"/>
        <v>381751.8</v>
      </c>
      <c r="I11" s="19">
        <v>12851.05</v>
      </c>
      <c r="J11" s="11">
        <f t="shared" si="1"/>
        <v>385531.5</v>
      </c>
      <c r="K11" s="11">
        <f t="shared" si="3"/>
        <v>12725.059999999998</v>
      </c>
      <c r="L11" s="8">
        <f t="shared" si="4"/>
        <v>125.98999999999978</v>
      </c>
      <c r="M11" s="12">
        <f t="shared" si="5"/>
        <v>9.9009356340952273E-3</v>
      </c>
      <c r="N11" s="13">
        <f t="shared" si="6"/>
        <v>381751.8</v>
      </c>
    </row>
    <row r="12" spans="1:14" s="6" customFormat="1" ht="40.5" customHeight="1">
      <c r="A12" s="10">
        <v>7</v>
      </c>
      <c r="B12" s="21" t="s">
        <v>24</v>
      </c>
      <c r="C12" s="22" t="s">
        <v>16</v>
      </c>
      <c r="D12" s="22">
        <v>15</v>
      </c>
      <c r="E12" s="19">
        <v>14733.07</v>
      </c>
      <c r="F12" s="11">
        <f t="shared" si="2"/>
        <v>220996.05</v>
      </c>
      <c r="G12" s="19">
        <v>14880.4</v>
      </c>
      <c r="H12" s="11">
        <f t="shared" si="0"/>
        <v>223206</v>
      </c>
      <c r="I12" s="19">
        <v>15027.73</v>
      </c>
      <c r="J12" s="11">
        <f t="shared" si="1"/>
        <v>225415.94999999998</v>
      </c>
      <c r="K12" s="11">
        <f t="shared" si="3"/>
        <v>14880.4</v>
      </c>
      <c r="L12" s="8">
        <f t="shared" si="4"/>
        <v>147.32999999999993</v>
      </c>
      <c r="M12" s="12">
        <f t="shared" si="5"/>
        <v>9.9009435230235695E-3</v>
      </c>
      <c r="N12" s="13">
        <f t="shared" si="6"/>
        <v>223206</v>
      </c>
    </row>
    <row r="13" spans="1:14">
      <c r="A13" s="14"/>
      <c r="B13" s="18" t="s">
        <v>10</v>
      </c>
      <c r="C13" s="15"/>
      <c r="D13" s="16"/>
      <c r="E13" s="17"/>
      <c r="F13" s="17">
        <f>SUM(F6:F12)</f>
        <v>2542140.15</v>
      </c>
      <c r="G13" s="17"/>
      <c r="H13" s="17">
        <f>SUM(H6:H12)</f>
        <v>2567561.5999999996</v>
      </c>
      <c r="I13" s="17"/>
      <c r="J13" s="17">
        <f>SUM(J6:J12)</f>
        <v>2592982.75</v>
      </c>
      <c r="K13" s="17"/>
      <c r="L13" s="17"/>
      <c r="M13" s="17"/>
      <c r="N13" s="17">
        <f>SUM(N6:N12)</f>
        <v>2567561.5999999996</v>
      </c>
    </row>
    <row r="17" spans="1:14" ht="15.75">
      <c r="A17" s="7"/>
      <c r="B17" s="27" t="s">
        <v>20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</sheetData>
  <mergeCells count="16">
    <mergeCell ref="A1:N1"/>
    <mergeCell ref="B17:N17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2022-11-15T11:28:18Z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