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НМЦК!$A$1:$N$51</definedName>
  </definedNames>
  <calcPr calcId="114210"/>
</workbook>
</file>

<file path=xl/calcChain.xml><?xml version="1.0" encoding="utf-8"?>
<calcChain xmlns="http://schemas.openxmlformats.org/spreadsheetml/2006/main">
  <c r="N7" i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K45"/>
  <c r="N45"/>
  <c r="N4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6"/>
  <c r="L7"/>
  <c r="L8"/>
  <c r="L9"/>
  <c r="L10"/>
  <c r="L11"/>
  <c r="L12"/>
  <c r="L13"/>
  <c r="K7"/>
  <c r="K8"/>
  <c r="K9"/>
  <c r="K10"/>
  <c r="K11"/>
  <c r="K12"/>
  <c r="K13"/>
  <c r="K14"/>
  <c r="M13"/>
  <c r="M9"/>
  <c r="M11"/>
  <c r="M7"/>
  <c r="M10"/>
  <c r="M12"/>
  <c r="M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M14"/>
  <c r="M15"/>
  <c r="M16"/>
  <c r="M17"/>
  <c r="M18"/>
  <c r="M19"/>
  <c r="M20"/>
  <c r="M21"/>
  <c r="M22"/>
  <c r="M23"/>
  <c r="F47"/>
  <c r="L6"/>
  <c r="K6"/>
  <c r="N6"/>
  <c r="N47"/>
  <c r="M44"/>
  <c r="M36"/>
  <c r="M40"/>
  <c r="M34"/>
  <c r="M38"/>
  <c r="M46"/>
  <c r="M31"/>
  <c r="M35"/>
  <c r="M43"/>
  <c r="M42"/>
  <c r="M6"/>
  <c r="M37"/>
  <c r="M41"/>
  <c r="M45"/>
  <c r="M30"/>
  <c r="M39"/>
  <c r="M25"/>
  <c r="M29"/>
  <c r="M33"/>
  <c r="J47"/>
  <c r="M28"/>
  <c r="M24"/>
  <c r="M27"/>
  <c r="M26"/>
  <c r="H47"/>
  <c r="M32"/>
</calcChain>
</file>

<file path=xl/sharedStrings.xml><?xml version="1.0" encoding="utf-8"?>
<sst xmlns="http://schemas.openxmlformats.org/spreadsheetml/2006/main" count="106" uniqueCount="62">
  <si>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</si>
  <si>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</si>
  <si>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</si>
  <si>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</si>
  <si>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</si>
  <si>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</si>
  <si>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</si>
  <si>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</si>
  <si>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</si>
  <si>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</si>
  <si>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</si>
  <si>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</si>
  <si>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</si>
  <si>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</si>
  <si>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</si>
  <si>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Поставка лекарственных препаратов (Производные салициловой кислоты, пиразолона и парааминофенола, средства химико-фармацевтические фармакотерапевтического действия прочие. Средства, действующие на вегетативную нервную систему и чувствительные нервные окончания).
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</si>
  <si>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1 666 016,64 рублей </t>
    </r>
    <r>
      <rPr>
        <sz val="12"/>
        <rFont val="Times New Roman"/>
        <family val="1"/>
        <charset val="204"/>
      </rPr>
      <t>(Один миллион шестьсот шестьдесят шесть тысяч шестнадцать рублей 64 копейки).</t>
    </r>
  </si>
  <si>
    <t>Источник 1
 КП № 8737-22 от 08.11.2022</t>
  </si>
  <si>
    <t>Источник 2
 КП № 6700-06.11.22-15 от 06.11.2022</t>
  </si>
  <si>
    <t>Источник 3
 КП № 2710-138 от 08.11.2022</t>
  </si>
  <si>
    <t>упак</t>
  </si>
  <si>
    <t>Аллопуринол таблетки 100 мг, 10 шт. - упаковки ячейковые контурные х5 - пачки картонные</t>
  </si>
  <si>
    <t xml:space="preserve">Амброксол таблетки 30 мг х10; упаковка контурная ячейковая х2 пачка картонная  </t>
  </si>
  <si>
    <t xml:space="preserve">Амброксол раствор для приема внутрь и ингаляций 7,5 мг/мл, 100 мл -флакон-капельницы темного стекла/в комплекте с мерным стаканчиком/-пачки картонные. </t>
  </si>
  <si>
    <t>Ацетилсалициловая кислота таблетки кишечнорастворимые покрытые пленочной оболочкой, 100 мг, 10 шт. - упаковки ячейковые контурные х3 - пачки картонные</t>
  </si>
  <si>
    <t xml:space="preserve">Ацетилцистеин раствор для инъекций и ингаляций 100 мг/мл 3 мл - ампулы (5 шт.) </t>
  </si>
  <si>
    <t xml:space="preserve">Бетагистин таблетки 24 мг, 10 шт. - упаковки ячейковые контурные х3 - пачки картонные </t>
  </si>
  <si>
    <t xml:space="preserve">Маркаин Спинал  раствор для инъекций 5 мг/мл, 4 мл - ампулы х5 - упаковки ячейковые контурные - пачки картонные </t>
  </si>
  <si>
    <t>Маркаин Спинал Хэви раствор для интратекального введения 5 мг/мл, 4 мл - ампулы х5 - упаковки ячейковые контурные - пачки картонные. (Состав на 1 мл раствора:Активное вещество: бупивакаина гидрохлорид моногидрат 5,28 мг в пересчете на бупивакаина гидрохлорид 5,0 мг. Вспомогательные вещества: декстрозы моногидрат, натрия гидроксида раствор  0,1М или хлористоводороной кислоты раствор 0,1М, вода для инъекций</t>
  </si>
  <si>
    <t xml:space="preserve">Висмута трикалия дицитрат таблетки покрытые оболочкой 120 мг, 8 шт. - упаковки ячейковые контурные х14 - пачки картонные </t>
  </si>
  <si>
    <t>Диклофенак таблетки покрытые кишечнорастворимой оболочкой 25 мг, 10 шт. - упаковки ячейковые контурные х2 - пачки картонные</t>
  </si>
  <si>
    <t>Диклофенак раствор для внутримышечного введения 25 мг/мл, 3 мл - ампулы х5 - упаковки ячейковые контурные х2- пачки картонные</t>
  </si>
  <si>
    <t>Диклофенак капли глазные 0.1%  5 мл  флакон-капельницы пластиковые х1  - пачки картонные</t>
  </si>
  <si>
    <t xml:space="preserve">Дифенгидрамин раствор для внутривенного и внутримышечного введения 10 мг/мл, 1 мл - ампулы х10 /в комплекте с ножом ампульным или скарификатором/ - пачки картонные </t>
  </si>
  <si>
    <t>Ибупрофен таблетки покрытые пленочной оболочкой 200 мг, 10 шт. - упаковки ячейковые контурные х5 - пачки картонные</t>
  </si>
  <si>
    <t>Ибупрофен суспензия для приема внутрь, 100 мг|5 мл, 150 мл – флаконы полиэтилентерефталатные х1 / в комплекте с шприцем дозирующим / - коробки картонные или эквивалент</t>
  </si>
  <si>
    <t>Ипратропия бромид раствор для ингаляций 0.25 мг/мл, 20 мл - флакон-капельницы темного стекла - пачки картонные</t>
  </si>
  <si>
    <t xml:space="preserve">Ипратропия бромид+Фенотерол раствор для ингаляций 0.25 мг+0.5 мг/мл, 20 мл - флакон-капельницы темного стекла - пачки картонные </t>
  </si>
  <si>
    <t xml:space="preserve">Кетопрофен раствор для внутривенного и внутримышечного введения 50мг/мл, 2мл -ампулы х5-упаковки ячейковые контурные х2 -пачки картонные </t>
  </si>
  <si>
    <t>Кеторолак раствор для внутривенного и внутримышечного введения 30 мг/мл, 1 мл - ампулы темного стекла х5 - упаковки контурные пластиковые (поддоны) х2 /в комплекте с ножом ампульным или скарификатором, если необходим для ампул данного типа/ - пачки картон</t>
  </si>
  <si>
    <t>Лидокаин спрей для местного применения дозированный 10%, 38 г - флаконы темного стекла 50 мл /в комплекте с распылителем механическим/ - пачки картонные</t>
  </si>
  <si>
    <t>Лидокаин раствор для инъекций 100 мг/мл, 2 мл - ампулы х10 /в комплекте с ножом ампульным или скарификатором/ - пачки картонные</t>
  </si>
  <si>
    <t>Лидокаин раствор для инъекций 20 мг/мл, 2 мл - ампулы х10 /в комплекте с ножом ампульным или скарификатором/ - пачки картонные</t>
  </si>
  <si>
    <t>Лидокаин капли глазные, 2%, 1.5 мл - тюбик-капельницы (5) - пачки картонные</t>
  </si>
  <si>
    <t>Метоклопрамид раствор для внутривенного и внутримышечного введения 5 мг/мл, 2 мл - ампулы х5 - упаковки ячейковые контурные х2 - пачки картонные</t>
  </si>
  <si>
    <t>Метоклопрамид таблетки 10 мг, 10 шт. - упаковки ячейковые контурные х5 - пачки картонные</t>
  </si>
  <si>
    <t>Неостигмина метилсульфат раствор для внутривенного и подкожного введения 0.5 мг/мл, 1 мл - ампулы (10) /в комплекте с ножом ампульным или скарификатором, если необходим для ампул данного типа/ - пачки картонные</t>
  </si>
  <si>
    <t xml:space="preserve">Оксибупрокаин капли глазные 0.4%, 5 мл - флакон-капельницы пластиковые - пачки картонные </t>
  </si>
  <si>
    <t xml:space="preserve">Ондансетрон раствор для внутривенного и внутримышечного введения 2 мг/мл, 2 мл - ампулы х5 - упаковки контурные пластиковые (поддоны) - пачки картонные </t>
  </si>
  <si>
    <t xml:space="preserve">Пипекурония бромид лиофилизат для приготовления раствора для внутривенного введения 4 мг - флаконы х5 - упаковки контурные пластиковые (поддоны) х5 /в комплекте с растворителем: натрия хлорида раствор 0.9% (ампулы) 2 мл/ - пачки картонные </t>
  </si>
  <si>
    <t>Прокаин раствор для инъекций 0.25%, 200 мл - бутылки для крови и кровезаменителей х28</t>
  </si>
  <si>
    <t>Прокаин раствор для инъекций 0.5%, 200 мл - бутылки для крови и кровезаменителей х28</t>
  </si>
  <si>
    <t>Прокаин раствор для инъекций 0.5% (в РУ - 5 мг/мл), 5 мл - ампулы х10 /в комплекте с ножом ампульным или скарификатором, если необходим для ампул данного типа/ - пачки картонные</t>
  </si>
  <si>
    <t>Рокурония бромид раствор для внутривенного введения 10 мг/мл 5 мл флаконы х5-пачки картонные (для стационаров)</t>
  </si>
  <si>
    <t>Суксаметония йодид раствор для внутривенного и внутримышечного введения, 20 мг/мл, 5 мл - стеклянная ампула (10) - пачка картонная</t>
  </si>
  <si>
    <t>Тамсулозин капсулы с модифицированным высвобождением 0.4 мг •10 шт., - блистеры (9) - пачки картонные. Срок годности не менее 4 лет.</t>
  </si>
  <si>
    <t xml:space="preserve">Фамотидин лиофилизат для приготовления раствора для внутривенного введения 20 мг, 72.8 мг - флаконы х5 - упаковки контурные пластиковые (поддоны) /в комплекте с растворителем: натрия хлорида раствор 0.9% (ампулы) 5 мл-5 шт./ - пачки картонные </t>
  </si>
  <si>
    <t>Формотерол капсулы с порошком для ингаляций 12 мкг, 10 шт. - блистер х6 /в комплекте с устройством для ингаляций/ - пачки картонные</t>
  </si>
  <si>
    <t>Хлоропирамин раствор для внутривенного и внутримышечного введения 20 мг/мл, 1 мл - ампулы х5 - упаковки ячейковые контурные - пачки картонные</t>
  </si>
  <si>
    <t>Хлоропирамин таблетки 25 мг, 10 шт. - упаковки ячейковые контурные х2 - пачки картонные</t>
  </si>
  <si>
    <t xml:space="preserve">Мексикор раствор для внутривенного и внутримышечного введения 50 мг/мл,, 2 мл - ампулы темного стекла х5 - упаковки ячейковые контурные х2 /в комплекте с ножом ампульным или скарификатором/ - пачки картонные. Состав: в ампуле 100 мг этилметилгидроксипиридина сукцината, вспомогательные вещества: янтарная кислота, вода для инъекций. Срок годности не менее 2 лет, температура хранения до 25°С. </t>
  </si>
  <si>
    <t xml:space="preserve">Этилметилгидроксипириди-на сукцинат раствор для внутривенного и внутримышечного введения 50 мг/мл, 2 мл - ампулы х10- упаковки контурные ячейковые  - коробки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</si>
</sst>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 wrapText="1"/>
    </xf>
    <xf numFmtId="10" fontId="18" fillId="9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1621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1621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162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659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249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26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41</xdr:row>
      <xdr:rowOff>0</xdr:rowOff>
    </xdr:from>
    <xdr:to>
      <xdr:col>13</xdr:col>
      <xdr:colOff>1390650</xdr:colOff>
      <xdr:row>41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3002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45</xdr:row>
      <xdr:rowOff>0</xdr:rowOff>
    </xdr:from>
    <xdr:to>
      <xdr:col>13</xdr:col>
      <xdr:colOff>1390650</xdr:colOff>
      <xdr:row>45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5917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50"/>
  <sheetViews>
    <sheetView tabSelected="1" zoomScaleNormal="71" workbookViewId="0">
      <selection activeCell="B49" sqref="B4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26" customWidth="1"/>
    <col min="12" max="12" width="13.7109375" style="4" customWidth="1"/>
    <col min="13" max="13" width="14.140625" style="4" customWidth="1"/>
    <col min="14" max="14" width="26.85546875" style="4" customWidth="1"/>
    <col min="15" max="15" width="23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6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9.5" customHeight="1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8.25">
      <c r="A3" s="41" t="s">
        <v>1</v>
      </c>
      <c r="B3" s="43" t="s">
        <v>11</v>
      </c>
      <c r="C3" s="41" t="s">
        <v>7</v>
      </c>
      <c r="D3" s="38" t="s">
        <v>6</v>
      </c>
      <c r="E3" s="31" t="s">
        <v>2</v>
      </c>
      <c r="F3" s="31"/>
      <c r="G3" s="31"/>
      <c r="H3" s="31"/>
      <c r="I3" s="31"/>
      <c r="J3" s="31"/>
      <c r="K3" s="31" t="s">
        <v>3</v>
      </c>
      <c r="L3" s="31"/>
      <c r="M3" s="31"/>
      <c r="N3" s="7" t="s">
        <v>4</v>
      </c>
    </row>
    <row r="4" spans="1:14" ht="45.75" customHeight="1">
      <c r="A4" s="41"/>
      <c r="B4" s="43"/>
      <c r="C4" s="41"/>
      <c r="D4" s="38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1" t="s">
        <v>8</v>
      </c>
      <c r="L4" s="31" t="s">
        <v>5</v>
      </c>
      <c r="M4" s="31" t="s">
        <v>9</v>
      </c>
      <c r="N4" s="33" t="s">
        <v>12</v>
      </c>
    </row>
    <row r="5" spans="1:14" ht="52.5" customHeight="1">
      <c r="A5" s="42"/>
      <c r="B5" s="44"/>
      <c r="C5" s="42"/>
      <c r="D5" s="39"/>
      <c r="E5" s="35" t="s">
        <v>17</v>
      </c>
      <c r="F5" s="35"/>
      <c r="G5" s="35" t="s">
        <v>18</v>
      </c>
      <c r="H5" s="35"/>
      <c r="I5" s="35" t="s">
        <v>19</v>
      </c>
      <c r="J5" s="35"/>
      <c r="K5" s="32"/>
      <c r="L5" s="32"/>
      <c r="M5" s="32"/>
      <c r="N5" s="34"/>
    </row>
    <row r="6" spans="1:14" ht="28.5" customHeight="1">
      <c r="A6" s="27">
        <v>1</v>
      </c>
      <c r="B6" s="30" t="s">
        <v>21</v>
      </c>
      <c r="C6" s="28" t="s">
        <v>20</v>
      </c>
      <c r="D6" s="18">
        <v>10</v>
      </c>
      <c r="E6" s="19">
        <v>124.93</v>
      </c>
      <c r="F6" s="8">
        <f>D6*E6</f>
        <v>1249.3000000000002</v>
      </c>
      <c r="G6" s="19">
        <v>125.7</v>
      </c>
      <c r="H6" s="8">
        <f>D6*G6</f>
        <v>1257</v>
      </c>
      <c r="I6" s="19">
        <v>125.81</v>
      </c>
      <c r="J6" s="8">
        <f>D6*I6</f>
        <v>1258.0999999999999</v>
      </c>
      <c r="K6" s="21">
        <f t="shared" ref="K6:K46" si="0">(E6+G6+I6)/3</f>
        <v>125.48</v>
      </c>
      <c r="L6" s="17">
        <f t="shared" ref="L6:L46" si="1">STDEV(E6,G6,I6)</f>
        <v>0.47947888378947162</v>
      </c>
      <c r="M6" s="9">
        <f t="shared" ref="M6:M46" si="2">L6/K6</f>
        <v>3.821157824270574E-3</v>
      </c>
      <c r="N6" s="10">
        <f t="shared" ref="N6:N46" si="3">ROUND(K6,2)*D6</f>
        <v>1254.8</v>
      </c>
    </row>
    <row r="7" spans="1:14" ht="25.5">
      <c r="A7" s="27">
        <v>2</v>
      </c>
      <c r="B7" s="30" t="s">
        <v>22</v>
      </c>
      <c r="C7" s="28" t="s">
        <v>20</v>
      </c>
      <c r="D7" s="18">
        <v>110</v>
      </c>
      <c r="E7" s="19">
        <v>133.97</v>
      </c>
      <c r="F7" s="8">
        <f t="shared" ref="F7:F46" si="4">D7*E7</f>
        <v>14736.7</v>
      </c>
      <c r="G7" s="19">
        <v>133.97</v>
      </c>
      <c r="H7" s="8">
        <f t="shared" ref="H7:H46" si="5">D7*G7</f>
        <v>14736.7</v>
      </c>
      <c r="I7" s="19">
        <v>134.63</v>
      </c>
      <c r="J7" s="8">
        <f t="shared" ref="J7:J46" si="6">D7*I7</f>
        <v>14809.3</v>
      </c>
      <c r="K7" s="21">
        <f t="shared" si="0"/>
        <v>134.19</v>
      </c>
      <c r="L7" s="17">
        <f t="shared" si="1"/>
        <v>0.38105117766515101</v>
      </c>
      <c r="M7" s="9">
        <f t="shared" si="2"/>
        <v>2.8396391509438188E-3</v>
      </c>
      <c r="N7" s="10">
        <f t="shared" si="3"/>
        <v>14760.9</v>
      </c>
    </row>
    <row r="8" spans="1:14" ht="51">
      <c r="A8" s="27">
        <v>3</v>
      </c>
      <c r="B8" s="30" t="s">
        <v>23</v>
      </c>
      <c r="C8" s="28" t="s">
        <v>20</v>
      </c>
      <c r="D8" s="18">
        <v>55</v>
      </c>
      <c r="E8" s="19">
        <v>357.45</v>
      </c>
      <c r="F8" s="8">
        <f t="shared" si="4"/>
        <v>19659.75</v>
      </c>
      <c r="G8" s="19">
        <v>357.45</v>
      </c>
      <c r="H8" s="8">
        <f t="shared" si="5"/>
        <v>19659.75</v>
      </c>
      <c r="I8" s="19">
        <v>358.33</v>
      </c>
      <c r="J8" s="8">
        <f t="shared" si="6"/>
        <v>19708.149999999998</v>
      </c>
      <c r="K8" s="21">
        <f t="shared" si="0"/>
        <v>357.74333333333334</v>
      </c>
      <c r="L8" s="17">
        <f t="shared" si="1"/>
        <v>0.50806823688686809</v>
      </c>
      <c r="M8" s="9">
        <f t="shared" si="2"/>
        <v>1.4202032282554572E-3</v>
      </c>
      <c r="N8" s="10">
        <f t="shared" si="3"/>
        <v>19675.7</v>
      </c>
    </row>
    <row r="9" spans="1:14" ht="51">
      <c r="A9" s="27">
        <v>4</v>
      </c>
      <c r="B9" s="30" t="s">
        <v>24</v>
      </c>
      <c r="C9" s="28" t="s">
        <v>20</v>
      </c>
      <c r="D9" s="18">
        <v>190</v>
      </c>
      <c r="E9" s="19">
        <v>80.150000000000006</v>
      </c>
      <c r="F9" s="8">
        <f t="shared" si="4"/>
        <v>15228.500000000002</v>
      </c>
      <c r="G9" s="19">
        <v>80.7</v>
      </c>
      <c r="H9" s="8">
        <f t="shared" si="5"/>
        <v>15333</v>
      </c>
      <c r="I9" s="19">
        <v>80.81</v>
      </c>
      <c r="J9" s="8">
        <f t="shared" si="6"/>
        <v>15353.9</v>
      </c>
      <c r="K9" s="21">
        <f t="shared" si="0"/>
        <v>80.553333333333342</v>
      </c>
      <c r="L9" s="17">
        <f t="shared" si="1"/>
        <v>0.35360052790307323</v>
      </c>
      <c r="M9" s="9">
        <f t="shared" si="2"/>
        <v>4.3896448883109307E-3</v>
      </c>
      <c r="N9" s="10">
        <f t="shared" si="3"/>
        <v>15304.5</v>
      </c>
    </row>
    <row r="10" spans="1:14" ht="25.5">
      <c r="A10" s="27">
        <v>5</v>
      </c>
      <c r="B10" s="30" t="s">
        <v>25</v>
      </c>
      <c r="C10" s="28" t="s">
        <v>20</v>
      </c>
      <c r="D10" s="18">
        <v>1</v>
      </c>
      <c r="E10" s="19">
        <v>204.36</v>
      </c>
      <c r="F10" s="8">
        <f t="shared" si="4"/>
        <v>204.36</v>
      </c>
      <c r="G10" s="19">
        <v>204.58</v>
      </c>
      <c r="H10" s="8">
        <f t="shared" si="5"/>
        <v>204.58</v>
      </c>
      <c r="I10" s="19">
        <v>205.24</v>
      </c>
      <c r="J10" s="8">
        <f t="shared" si="6"/>
        <v>205.24</v>
      </c>
      <c r="K10" s="21">
        <f t="shared" si="0"/>
        <v>204.72666666666669</v>
      </c>
      <c r="L10" s="17">
        <f t="shared" si="1"/>
        <v>0.45796651988254683</v>
      </c>
      <c r="M10" s="9">
        <f t="shared" si="2"/>
        <v>2.2369656446768705E-3</v>
      </c>
      <c r="N10" s="10">
        <f t="shared" si="3"/>
        <v>204.73</v>
      </c>
    </row>
    <row r="11" spans="1:14" ht="25.5">
      <c r="A11" s="27">
        <v>6</v>
      </c>
      <c r="B11" s="30" t="s">
        <v>26</v>
      </c>
      <c r="C11" s="28" t="s">
        <v>20</v>
      </c>
      <c r="D11" s="18">
        <v>20</v>
      </c>
      <c r="E11" s="19">
        <v>212.33</v>
      </c>
      <c r="F11" s="8">
        <f t="shared" si="4"/>
        <v>4246.6000000000004</v>
      </c>
      <c r="G11" s="19">
        <v>212.11</v>
      </c>
      <c r="H11" s="8">
        <f t="shared" si="5"/>
        <v>4242.2000000000007</v>
      </c>
      <c r="I11" s="19">
        <v>212.99</v>
      </c>
      <c r="J11" s="8">
        <f t="shared" si="6"/>
        <v>4259.8</v>
      </c>
      <c r="K11" s="21">
        <f t="shared" si="0"/>
        <v>212.47666666666669</v>
      </c>
      <c r="L11" s="17">
        <f t="shared" si="1"/>
        <v>0.45796651988254683</v>
      </c>
      <c r="M11" s="9">
        <f t="shared" si="2"/>
        <v>2.1553732325865433E-3</v>
      </c>
      <c r="N11" s="10">
        <f t="shared" si="3"/>
        <v>4249.5999999999995</v>
      </c>
    </row>
    <row r="12" spans="1:14" ht="38.25">
      <c r="A12" s="27">
        <v>7</v>
      </c>
      <c r="B12" s="30" t="s">
        <v>27</v>
      </c>
      <c r="C12" s="28" t="s">
        <v>20</v>
      </c>
      <c r="D12" s="18">
        <v>120</v>
      </c>
      <c r="E12" s="19">
        <v>712.07</v>
      </c>
      <c r="F12" s="8">
        <f t="shared" si="4"/>
        <v>85448.400000000009</v>
      </c>
      <c r="G12" s="19">
        <v>712.84</v>
      </c>
      <c r="H12" s="8">
        <f t="shared" si="5"/>
        <v>85540.800000000003</v>
      </c>
      <c r="I12" s="19">
        <v>712.95</v>
      </c>
      <c r="J12" s="8">
        <f t="shared" si="6"/>
        <v>85554</v>
      </c>
      <c r="K12" s="21">
        <f t="shared" si="0"/>
        <v>712.62</v>
      </c>
      <c r="L12" s="17">
        <f t="shared" si="1"/>
        <v>0.47947888378946835</v>
      </c>
      <c r="M12" s="9">
        <f t="shared" si="2"/>
        <v>6.7283949901696322E-4</v>
      </c>
      <c r="N12" s="10">
        <f t="shared" si="3"/>
        <v>85514.4</v>
      </c>
    </row>
    <row r="13" spans="1:14" ht="140.25">
      <c r="A13" s="27">
        <v>8</v>
      </c>
      <c r="B13" s="30" t="s">
        <v>28</v>
      </c>
      <c r="C13" s="28" t="s">
        <v>20</v>
      </c>
      <c r="D13" s="18">
        <v>40</v>
      </c>
      <c r="E13" s="19">
        <v>899.51</v>
      </c>
      <c r="F13" s="8">
        <f t="shared" si="4"/>
        <v>35980.400000000001</v>
      </c>
      <c r="G13" s="19">
        <v>899.51</v>
      </c>
      <c r="H13" s="8">
        <f t="shared" si="5"/>
        <v>35980.400000000001</v>
      </c>
      <c r="I13" s="19">
        <v>900.17</v>
      </c>
      <c r="J13" s="8">
        <f t="shared" si="6"/>
        <v>36006.799999999996</v>
      </c>
      <c r="K13" s="21">
        <f t="shared" si="0"/>
        <v>899.73</v>
      </c>
      <c r="L13" s="17">
        <f t="shared" si="1"/>
        <v>0.38105117766513463</v>
      </c>
      <c r="M13" s="9">
        <f t="shared" si="2"/>
        <v>4.2351725258147959E-4</v>
      </c>
      <c r="N13" s="10">
        <f t="shared" si="3"/>
        <v>35989.199999999997</v>
      </c>
    </row>
    <row r="14" spans="1:14" ht="38.25">
      <c r="A14" s="27">
        <v>9</v>
      </c>
      <c r="B14" s="30" t="s">
        <v>29</v>
      </c>
      <c r="C14" s="28" t="s">
        <v>20</v>
      </c>
      <c r="D14" s="18">
        <v>30</v>
      </c>
      <c r="E14" s="19">
        <v>969.76</v>
      </c>
      <c r="F14" s="8">
        <f t="shared" si="4"/>
        <v>29092.799999999999</v>
      </c>
      <c r="G14" s="19">
        <v>969.76</v>
      </c>
      <c r="H14" s="8">
        <f t="shared" si="5"/>
        <v>29092.799999999999</v>
      </c>
      <c r="I14" s="19">
        <v>970.64</v>
      </c>
      <c r="J14" s="8">
        <f t="shared" si="6"/>
        <v>29119.200000000001</v>
      </c>
      <c r="K14" s="21">
        <f t="shared" si="0"/>
        <v>970.05333333333328</v>
      </c>
      <c r="L14" s="17">
        <f t="shared" si="1"/>
        <v>0.50806823688686809</v>
      </c>
      <c r="M14" s="9">
        <f t="shared" si="2"/>
        <v>5.2375289010247008E-4</v>
      </c>
      <c r="N14" s="10">
        <f t="shared" si="3"/>
        <v>29101.5</v>
      </c>
    </row>
    <row r="15" spans="1:14" ht="51">
      <c r="A15" s="27">
        <v>10</v>
      </c>
      <c r="B15" s="30" t="s">
        <v>30</v>
      </c>
      <c r="C15" s="28" t="s">
        <v>20</v>
      </c>
      <c r="D15" s="18">
        <v>6</v>
      </c>
      <c r="E15" s="19">
        <v>25.61</v>
      </c>
      <c r="F15" s="8">
        <f t="shared" si="4"/>
        <v>153.66</v>
      </c>
      <c r="G15" s="19">
        <v>26.16</v>
      </c>
      <c r="H15" s="8">
        <f t="shared" si="5"/>
        <v>156.96</v>
      </c>
      <c r="I15" s="19">
        <v>26.27</v>
      </c>
      <c r="J15" s="8">
        <f t="shared" si="6"/>
        <v>157.62</v>
      </c>
      <c r="K15" s="21">
        <f t="shared" si="0"/>
        <v>26.013333333333332</v>
      </c>
      <c r="L15" s="17">
        <f t="shared" si="1"/>
        <v>0.35360052790307522</v>
      </c>
      <c r="M15" s="9">
        <f t="shared" si="2"/>
        <v>1.3593049509344255E-2</v>
      </c>
      <c r="N15" s="10">
        <f t="shared" si="3"/>
        <v>156.06</v>
      </c>
    </row>
    <row r="16" spans="1:14" ht="38.25">
      <c r="A16" s="27">
        <v>11</v>
      </c>
      <c r="B16" s="30" t="s">
        <v>31</v>
      </c>
      <c r="C16" s="28" t="s">
        <v>20</v>
      </c>
      <c r="D16" s="18">
        <v>700</v>
      </c>
      <c r="E16" s="19">
        <v>225.53</v>
      </c>
      <c r="F16" s="8">
        <f t="shared" si="4"/>
        <v>157871</v>
      </c>
      <c r="G16" s="19">
        <v>225.75</v>
      </c>
      <c r="H16" s="8">
        <f t="shared" si="5"/>
        <v>158025</v>
      </c>
      <c r="I16" s="19">
        <v>226.41</v>
      </c>
      <c r="J16" s="8">
        <f t="shared" si="6"/>
        <v>158487</v>
      </c>
      <c r="K16" s="21">
        <f t="shared" si="0"/>
        <v>225.89666666666665</v>
      </c>
      <c r="L16" s="17">
        <f t="shared" si="1"/>
        <v>0.45796651988254683</v>
      </c>
      <c r="M16" s="9">
        <f t="shared" si="2"/>
        <v>2.0273274795963355E-3</v>
      </c>
      <c r="N16" s="10">
        <f t="shared" si="3"/>
        <v>158130</v>
      </c>
    </row>
    <row r="17" spans="1:14" ht="25.5">
      <c r="A17" s="27">
        <v>12</v>
      </c>
      <c r="B17" s="30" t="s">
        <v>32</v>
      </c>
      <c r="C17" s="28" t="s">
        <v>20</v>
      </c>
      <c r="D17" s="18">
        <v>2</v>
      </c>
      <c r="E17" s="19">
        <v>133.76</v>
      </c>
      <c r="F17" s="8">
        <f t="shared" si="4"/>
        <v>267.52</v>
      </c>
      <c r="G17" s="19">
        <v>133.54</v>
      </c>
      <c r="H17" s="8">
        <f t="shared" si="5"/>
        <v>267.08</v>
      </c>
      <c r="I17" s="19">
        <v>134.41999999999999</v>
      </c>
      <c r="J17" s="8">
        <f t="shared" si="6"/>
        <v>268.83999999999997</v>
      </c>
      <c r="K17" s="21">
        <f t="shared" si="0"/>
        <v>133.90666666666664</v>
      </c>
      <c r="L17" s="17">
        <f t="shared" si="1"/>
        <v>0.45796651988254683</v>
      </c>
      <c r="M17" s="9">
        <f t="shared" si="2"/>
        <v>3.4200427154426984E-3</v>
      </c>
      <c r="N17" s="10">
        <f t="shared" si="3"/>
        <v>267.82</v>
      </c>
    </row>
    <row r="18" spans="1:14" ht="51">
      <c r="A18" s="27">
        <v>13</v>
      </c>
      <c r="B18" s="30" t="s">
        <v>33</v>
      </c>
      <c r="C18" s="28" t="s">
        <v>20</v>
      </c>
      <c r="D18" s="18">
        <v>30</v>
      </c>
      <c r="E18" s="19">
        <v>29.47</v>
      </c>
      <c r="F18" s="8">
        <f t="shared" si="4"/>
        <v>884.09999999999991</v>
      </c>
      <c r="G18" s="19">
        <v>30.24</v>
      </c>
      <c r="H18" s="8">
        <f t="shared" si="5"/>
        <v>907.19999999999993</v>
      </c>
      <c r="I18" s="19">
        <v>30.35</v>
      </c>
      <c r="J18" s="8">
        <f t="shared" si="6"/>
        <v>910.5</v>
      </c>
      <c r="K18" s="21">
        <f t="shared" si="0"/>
        <v>30.02</v>
      </c>
      <c r="L18" s="17">
        <f t="shared" si="1"/>
        <v>0.47947888378947484</v>
      </c>
      <c r="M18" s="9">
        <f t="shared" si="2"/>
        <v>1.597198147200116E-2</v>
      </c>
      <c r="N18" s="10">
        <f t="shared" si="3"/>
        <v>900.6</v>
      </c>
    </row>
    <row r="19" spans="1:14" ht="38.25">
      <c r="A19" s="27">
        <v>14</v>
      </c>
      <c r="B19" s="30" t="s">
        <v>34</v>
      </c>
      <c r="C19" s="28" t="s">
        <v>20</v>
      </c>
      <c r="D19" s="18">
        <v>150</v>
      </c>
      <c r="E19" s="19">
        <v>317.63</v>
      </c>
      <c r="F19" s="8">
        <f t="shared" si="4"/>
        <v>47644.5</v>
      </c>
      <c r="G19" s="19">
        <v>317.63</v>
      </c>
      <c r="H19" s="8">
        <f t="shared" si="5"/>
        <v>47644.5</v>
      </c>
      <c r="I19" s="19">
        <v>318.29000000000002</v>
      </c>
      <c r="J19" s="8">
        <f t="shared" si="6"/>
        <v>47743.5</v>
      </c>
      <c r="K19" s="21">
        <f t="shared" si="0"/>
        <v>317.84999999999997</v>
      </c>
      <c r="L19" s="17">
        <f t="shared" si="1"/>
        <v>0.38105117766516744</v>
      </c>
      <c r="M19" s="9">
        <f t="shared" si="2"/>
        <v>1.1988396339945493E-3</v>
      </c>
      <c r="N19" s="10">
        <f t="shared" si="3"/>
        <v>47677.5</v>
      </c>
    </row>
    <row r="20" spans="1:14" ht="63.75">
      <c r="A20" s="27">
        <v>15</v>
      </c>
      <c r="B20" s="30" t="s">
        <v>35</v>
      </c>
      <c r="C20" s="28" t="s">
        <v>20</v>
      </c>
      <c r="D20" s="18">
        <v>130</v>
      </c>
      <c r="E20" s="19">
        <v>118.87</v>
      </c>
      <c r="F20" s="8">
        <f t="shared" si="4"/>
        <v>15453.1</v>
      </c>
      <c r="G20" s="19">
        <v>118.87</v>
      </c>
      <c r="H20" s="8">
        <f t="shared" si="5"/>
        <v>15453.1</v>
      </c>
      <c r="I20" s="19">
        <v>119.75</v>
      </c>
      <c r="J20" s="8">
        <f t="shared" si="6"/>
        <v>15567.5</v>
      </c>
      <c r="K20" s="21">
        <f t="shared" si="0"/>
        <v>119.16333333333334</v>
      </c>
      <c r="L20" s="17">
        <f t="shared" si="1"/>
        <v>0.50806823688686809</v>
      </c>
      <c r="M20" s="9">
        <f t="shared" si="2"/>
        <v>4.2636289425175642E-3</v>
      </c>
      <c r="N20" s="10">
        <f t="shared" si="3"/>
        <v>15490.8</v>
      </c>
    </row>
    <row r="21" spans="1:14" ht="38.25">
      <c r="A21" s="27">
        <v>16</v>
      </c>
      <c r="B21" s="30" t="s">
        <v>36</v>
      </c>
      <c r="C21" s="28" t="s">
        <v>20</v>
      </c>
      <c r="D21" s="18">
        <v>50</v>
      </c>
      <c r="E21" s="19">
        <v>211.11</v>
      </c>
      <c r="F21" s="8">
        <f t="shared" si="4"/>
        <v>10555.5</v>
      </c>
      <c r="G21" s="19">
        <v>211.66</v>
      </c>
      <c r="H21" s="8">
        <f t="shared" si="5"/>
        <v>10583</v>
      </c>
      <c r="I21" s="19">
        <v>211.77</v>
      </c>
      <c r="J21" s="8">
        <f t="shared" si="6"/>
        <v>10588.5</v>
      </c>
      <c r="K21" s="21">
        <f t="shared" si="0"/>
        <v>211.51333333333332</v>
      </c>
      <c r="L21" s="17">
        <f t="shared" si="1"/>
        <v>0.35360052790307028</v>
      </c>
      <c r="M21" s="9">
        <f t="shared" si="2"/>
        <v>1.6717647172900226E-3</v>
      </c>
      <c r="N21" s="10">
        <f t="shared" si="3"/>
        <v>10575.5</v>
      </c>
    </row>
    <row r="22" spans="1:14" ht="38.25">
      <c r="A22" s="27">
        <v>17</v>
      </c>
      <c r="B22" s="30" t="s">
        <v>37</v>
      </c>
      <c r="C22" s="28" t="s">
        <v>20</v>
      </c>
      <c r="D22" s="18">
        <v>50</v>
      </c>
      <c r="E22" s="19">
        <v>261.83</v>
      </c>
      <c r="F22" s="8">
        <f t="shared" si="4"/>
        <v>13091.5</v>
      </c>
      <c r="G22" s="19">
        <v>262.05</v>
      </c>
      <c r="H22" s="8">
        <f t="shared" si="5"/>
        <v>13102.5</v>
      </c>
      <c r="I22" s="19">
        <v>262.70999999999998</v>
      </c>
      <c r="J22" s="8">
        <f t="shared" si="6"/>
        <v>13135.499999999998</v>
      </c>
      <c r="K22" s="21">
        <f t="shared" si="0"/>
        <v>262.19666666666666</v>
      </c>
      <c r="L22" s="17">
        <f t="shared" si="1"/>
        <v>0.45796651988254228</v>
      </c>
      <c r="M22" s="9">
        <f t="shared" si="2"/>
        <v>1.746652715706565E-3</v>
      </c>
      <c r="N22" s="10">
        <f t="shared" si="3"/>
        <v>13110</v>
      </c>
    </row>
    <row r="23" spans="1:14" ht="51">
      <c r="A23" s="27">
        <v>18</v>
      </c>
      <c r="B23" s="30" t="s">
        <v>38</v>
      </c>
      <c r="C23" s="28" t="s">
        <v>20</v>
      </c>
      <c r="D23" s="18">
        <v>1350</v>
      </c>
      <c r="E23" s="19">
        <v>184.75</v>
      </c>
      <c r="F23" s="8">
        <f t="shared" si="4"/>
        <v>249412.5</v>
      </c>
      <c r="G23" s="19">
        <v>184.53</v>
      </c>
      <c r="H23" s="8">
        <f t="shared" si="5"/>
        <v>249115.5</v>
      </c>
      <c r="I23" s="19">
        <v>185.41</v>
      </c>
      <c r="J23" s="8">
        <f t="shared" si="6"/>
        <v>250303.5</v>
      </c>
      <c r="K23" s="21">
        <f t="shared" si="0"/>
        <v>184.89666666666665</v>
      </c>
      <c r="L23" s="17">
        <f t="shared" si="1"/>
        <v>0.45796651988254683</v>
      </c>
      <c r="M23" s="9">
        <f t="shared" si="2"/>
        <v>2.476878183575764E-3</v>
      </c>
      <c r="N23" s="10">
        <f t="shared" si="3"/>
        <v>249615</v>
      </c>
    </row>
    <row r="24" spans="1:14" ht="12.75" customHeight="1">
      <c r="A24" s="27">
        <v>19</v>
      </c>
      <c r="B24" s="30" t="s">
        <v>39</v>
      </c>
      <c r="C24" s="28" t="s">
        <v>20</v>
      </c>
      <c r="D24" s="18">
        <v>750</v>
      </c>
      <c r="E24" s="19">
        <v>87.52</v>
      </c>
      <c r="F24" s="8">
        <f t="shared" si="4"/>
        <v>65640</v>
      </c>
      <c r="G24" s="19">
        <v>88.29</v>
      </c>
      <c r="H24" s="8">
        <f t="shared" si="5"/>
        <v>66217.5</v>
      </c>
      <c r="I24" s="19">
        <v>88.4</v>
      </c>
      <c r="J24" s="8">
        <f t="shared" si="6"/>
        <v>66300</v>
      </c>
      <c r="K24" s="21">
        <f t="shared" si="0"/>
        <v>88.070000000000007</v>
      </c>
      <c r="L24" s="17">
        <f t="shared" si="1"/>
        <v>0.47947888378947978</v>
      </c>
      <c r="M24" s="9">
        <f t="shared" si="2"/>
        <v>5.4442929918187772E-3</v>
      </c>
      <c r="N24" s="10">
        <f t="shared" si="3"/>
        <v>66052.5</v>
      </c>
    </row>
    <row r="25" spans="1:14" ht="51">
      <c r="A25" s="27">
        <v>20</v>
      </c>
      <c r="B25" s="30" t="s">
        <v>40</v>
      </c>
      <c r="C25" s="28" t="s">
        <v>20</v>
      </c>
      <c r="D25" s="18">
        <v>45</v>
      </c>
      <c r="E25" s="19">
        <v>297.18</v>
      </c>
      <c r="F25" s="8">
        <f t="shared" si="4"/>
        <v>13373.1</v>
      </c>
      <c r="G25" s="19">
        <v>297.18</v>
      </c>
      <c r="H25" s="8">
        <f t="shared" si="5"/>
        <v>13373.1</v>
      </c>
      <c r="I25" s="19">
        <v>297.83999999999997</v>
      </c>
      <c r="J25" s="8">
        <f t="shared" si="6"/>
        <v>13402.8</v>
      </c>
      <c r="K25" s="21">
        <f t="shared" si="0"/>
        <v>297.40000000000003</v>
      </c>
      <c r="L25" s="17">
        <f t="shared" si="1"/>
        <v>0.38105117766513463</v>
      </c>
      <c r="M25" s="9">
        <f t="shared" si="2"/>
        <v>1.2812749753367001E-3</v>
      </c>
      <c r="N25" s="10">
        <f t="shared" si="3"/>
        <v>13382.999999999998</v>
      </c>
    </row>
    <row r="26" spans="1:14" ht="12.75" customHeight="1">
      <c r="A26" s="27">
        <v>21</v>
      </c>
      <c r="B26" s="30" t="s">
        <v>41</v>
      </c>
      <c r="C26" s="28" t="s">
        <v>20</v>
      </c>
      <c r="D26" s="18">
        <v>10</v>
      </c>
      <c r="E26" s="19">
        <v>125.29</v>
      </c>
      <c r="F26" s="8">
        <f t="shared" si="4"/>
        <v>1252.9000000000001</v>
      </c>
      <c r="G26" s="19">
        <v>125.29</v>
      </c>
      <c r="H26" s="8">
        <f t="shared" si="5"/>
        <v>1252.9000000000001</v>
      </c>
      <c r="I26" s="19">
        <v>126.17</v>
      </c>
      <c r="J26" s="8">
        <f t="shared" si="6"/>
        <v>1261.7</v>
      </c>
      <c r="K26" s="21">
        <f t="shared" si="0"/>
        <v>125.58333333333333</v>
      </c>
      <c r="L26" s="17">
        <f t="shared" si="1"/>
        <v>0.50806823688686809</v>
      </c>
      <c r="M26" s="9">
        <f t="shared" si="2"/>
        <v>4.0456661198688898E-3</v>
      </c>
      <c r="N26" s="10">
        <f t="shared" si="3"/>
        <v>1255.8</v>
      </c>
    </row>
    <row r="27" spans="1:14" ht="38.25">
      <c r="A27" s="27">
        <v>22</v>
      </c>
      <c r="B27" s="30" t="s">
        <v>42</v>
      </c>
      <c r="C27" s="28" t="s">
        <v>20</v>
      </c>
      <c r="D27" s="18">
        <v>1000</v>
      </c>
      <c r="E27" s="19">
        <v>72.349999999999994</v>
      </c>
      <c r="F27" s="8">
        <f t="shared" si="4"/>
        <v>72350</v>
      </c>
      <c r="G27" s="19">
        <v>72.900000000000006</v>
      </c>
      <c r="H27" s="8">
        <f t="shared" si="5"/>
        <v>72900</v>
      </c>
      <c r="I27" s="19">
        <v>73.010000000000005</v>
      </c>
      <c r="J27" s="8">
        <f t="shared" si="6"/>
        <v>73010</v>
      </c>
      <c r="K27" s="21">
        <f t="shared" si="0"/>
        <v>72.75333333333333</v>
      </c>
      <c r="L27" s="17">
        <f t="shared" si="1"/>
        <v>0.35360052790308127</v>
      </c>
      <c r="M27" s="9">
        <f t="shared" si="2"/>
        <v>4.8602656634712908E-3</v>
      </c>
      <c r="N27" s="10">
        <f t="shared" si="3"/>
        <v>72750</v>
      </c>
    </row>
    <row r="28" spans="1:14" ht="25.5" customHeight="1">
      <c r="A28" s="27">
        <v>23</v>
      </c>
      <c r="B28" s="30" t="s">
        <v>43</v>
      </c>
      <c r="C28" s="28" t="s">
        <v>20</v>
      </c>
      <c r="D28" s="18">
        <v>2</v>
      </c>
      <c r="E28" s="19">
        <v>21.5</v>
      </c>
      <c r="F28" s="8">
        <f t="shared" si="4"/>
        <v>43</v>
      </c>
      <c r="G28" s="19">
        <v>21.72</v>
      </c>
      <c r="H28" s="8">
        <f t="shared" si="5"/>
        <v>43.44</v>
      </c>
      <c r="I28" s="19">
        <v>22.38</v>
      </c>
      <c r="J28" s="8">
        <f t="shared" si="6"/>
        <v>44.76</v>
      </c>
      <c r="K28" s="21">
        <f t="shared" si="0"/>
        <v>21.866666666666664</v>
      </c>
      <c r="L28" s="17">
        <f t="shared" si="1"/>
        <v>0.45796651988254883</v>
      </c>
      <c r="M28" s="9">
        <f t="shared" si="2"/>
        <v>2.0943590848287296E-2</v>
      </c>
      <c r="N28" s="10">
        <f t="shared" si="3"/>
        <v>43.74</v>
      </c>
    </row>
    <row r="29" spans="1:14" ht="51">
      <c r="A29" s="27">
        <v>24</v>
      </c>
      <c r="B29" s="30" t="s">
        <v>44</v>
      </c>
      <c r="C29" s="28" t="s">
        <v>20</v>
      </c>
      <c r="D29" s="18">
        <v>350</v>
      </c>
      <c r="E29" s="19">
        <v>96.06</v>
      </c>
      <c r="F29" s="8">
        <f t="shared" si="4"/>
        <v>33621</v>
      </c>
      <c r="G29" s="19">
        <v>95.84</v>
      </c>
      <c r="H29" s="8">
        <f t="shared" si="5"/>
        <v>33544</v>
      </c>
      <c r="I29" s="19">
        <v>96.72</v>
      </c>
      <c r="J29" s="8">
        <f t="shared" si="6"/>
        <v>33852</v>
      </c>
      <c r="K29" s="21">
        <f t="shared" si="0"/>
        <v>96.206666666666663</v>
      </c>
      <c r="L29" s="17">
        <f t="shared" si="1"/>
        <v>0.45796651988254683</v>
      </c>
      <c r="M29" s="9">
        <f t="shared" si="2"/>
        <v>4.7602368500022189E-3</v>
      </c>
      <c r="N29" s="10">
        <f t="shared" si="3"/>
        <v>33673.5</v>
      </c>
    </row>
    <row r="30" spans="1:14" ht="38.25">
      <c r="A30" s="27">
        <v>25</v>
      </c>
      <c r="B30" s="30" t="s">
        <v>45</v>
      </c>
      <c r="C30" s="28" t="s">
        <v>20</v>
      </c>
      <c r="D30" s="18">
        <v>3</v>
      </c>
      <c r="E30" s="19">
        <v>49.53</v>
      </c>
      <c r="F30" s="8">
        <f t="shared" si="4"/>
        <v>148.59</v>
      </c>
      <c r="G30" s="19">
        <v>50.3</v>
      </c>
      <c r="H30" s="8">
        <f t="shared" si="5"/>
        <v>150.89999999999998</v>
      </c>
      <c r="I30" s="19">
        <v>50.41</v>
      </c>
      <c r="J30" s="8">
        <f t="shared" si="6"/>
        <v>151.22999999999999</v>
      </c>
      <c r="K30" s="21">
        <f t="shared" si="0"/>
        <v>50.080000000000005</v>
      </c>
      <c r="L30" s="17">
        <f t="shared" si="1"/>
        <v>0.47947888378947162</v>
      </c>
      <c r="M30" s="9">
        <f t="shared" si="2"/>
        <v>9.5742588616108543E-3</v>
      </c>
      <c r="N30" s="10">
        <f t="shared" si="3"/>
        <v>150.24</v>
      </c>
    </row>
    <row r="31" spans="1:14" ht="76.5">
      <c r="A31" s="27">
        <v>26</v>
      </c>
      <c r="B31" s="30" t="s">
        <v>46</v>
      </c>
      <c r="C31" s="28" t="s">
        <v>20</v>
      </c>
      <c r="D31" s="18">
        <v>100</v>
      </c>
      <c r="E31" s="19">
        <v>80.44</v>
      </c>
      <c r="F31" s="8">
        <f t="shared" si="4"/>
        <v>8044</v>
      </c>
      <c r="G31" s="19">
        <v>80.44</v>
      </c>
      <c r="H31" s="8">
        <f t="shared" si="5"/>
        <v>8044</v>
      </c>
      <c r="I31" s="19">
        <v>81.099999999999994</v>
      </c>
      <c r="J31" s="8">
        <f t="shared" si="6"/>
        <v>8109.9999999999991</v>
      </c>
      <c r="K31" s="21">
        <f t="shared" si="0"/>
        <v>80.66</v>
      </c>
      <c r="L31" s="17">
        <f t="shared" si="1"/>
        <v>0.38105117766515101</v>
      </c>
      <c r="M31" s="9">
        <f t="shared" si="2"/>
        <v>4.7241653566222541E-3</v>
      </c>
      <c r="N31" s="10">
        <f t="shared" si="3"/>
        <v>8066</v>
      </c>
    </row>
    <row r="32" spans="1:14" ht="38.25">
      <c r="A32" s="27">
        <v>27</v>
      </c>
      <c r="B32" s="30" t="s">
        <v>47</v>
      </c>
      <c r="C32" s="28" t="s">
        <v>20</v>
      </c>
      <c r="D32" s="18">
        <v>90</v>
      </c>
      <c r="E32" s="18">
        <v>116.16</v>
      </c>
      <c r="F32" s="8">
        <f t="shared" si="4"/>
        <v>10454.4</v>
      </c>
      <c r="G32" s="18">
        <v>116.16</v>
      </c>
      <c r="H32" s="8">
        <f t="shared" si="5"/>
        <v>10454.4</v>
      </c>
      <c r="I32" s="18">
        <v>117.04</v>
      </c>
      <c r="J32" s="8">
        <f t="shared" si="6"/>
        <v>10533.6</v>
      </c>
      <c r="K32" s="21">
        <f t="shared" si="0"/>
        <v>116.45333333333333</v>
      </c>
      <c r="L32" s="17">
        <f t="shared" si="1"/>
        <v>0.50806823688687619</v>
      </c>
      <c r="M32" s="9">
        <f t="shared" si="2"/>
        <v>4.3628483817856325E-3</v>
      </c>
      <c r="N32" s="10">
        <f t="shared" si="3"/>
        <v>10480.5</v>
      </c>
    </row>
    <row r="33" spans="1:14" ht="51">
      <c r="A33" s="27">
        <v>28</v>
      </c>
      <c r="B33" s="30" t="s">
        <v>48</v>
      </c>
      <c r="C33" s="28" t="s">
        <v>20</v>
      </c>
      <c r="D33" s="18">
        <v>40</v>
      </c>
      <c r="E33" s="19">
        <v>133.91</v>
      </c>
      <c r="F33" s="8">
        <f t="shared" si="4"/>
        <v>5356.4</v>
      </c>
      <c r="G33" s="19">
        <v>134.46</v>
      </c>
      <c r="H33" s="8">
        <f t="shared" si="5"/>
        <v>5378.4000000000005</v>
      </c>
      <c r="I33" s="19">
        <v>134.57</v>
      </c>
      <c r="J33" s="8">
        <f t="shared" si="6"/>
        <v>5382.7999999999993</v>
      </c>
      <c r="K33" s="21">
        <f t="shared" si="0"/>
        <v>134.31333333333333</v>
      </c>
      <c r="L33" s="17">
        <f t="shared" si="1"/>
        <v>0.35360052790307617</v>
      </c>
      <c r="M33" s="9">
        <f t="shared" si="2"/>
        <v>2.6326539527205752E-3</v>
      </c>
      <c r="N33" s="10">
        <f t="shared" si="3"/>
        <v>5372.4</v>
      </c>
    </row>
    <row r="34" spans="1:14" ht="76.5">
      <c r="A34" s="27">
        <v>29</v>
      </c>
      <c r="B34" s="30" t="s">
        <v>49</v>
      </c>
      <c r="C34" s="28" t="s">
        <v>20</v>
      </c>
      <c r="D34" s="18">
        <v>20</v>
      </c>
      <c r="E34" s="19">
        <v>4070.47</v>
      </c>
      <c r="F34" s="8">
        <f t="shared" si="4"/>
        <v>81409.399999999994</v>
      </c>
      <c r="G34" s="19">
        <v>4070.69</v>
      </c>
      <c r="H34" s="8">
        <f t="shared" si="5"/>
        <v>81413.8</v>
      </c>
      <c r="I34" s="19">
        <v>4071.35</v>
      </c>
      <c r="J34" s="8">
        <f t="shared" si="6"/>
        <v>81427</v>
      </c>
      <c r="K34" s="21">
        <f t="shared" si="0"/>
        <v>4070.8366666666666</v>
      </c>
      <c r="L34" s="17">
        <f t="shared" si="1"/>
        <v>0.45796651988256959</v>
      </c>
      <c r="M34" s="9">
        <f t="shared" si="2"/>
        <v>1.1249936005356056E-4</v>
      </c>
      <c r="N34" s="10">
        <f t="shared" si="3"/>
        <v>81416.800000000003</v>
      </c>
    </row>
    <row r="35" spans="1:14" ht="25.5">
      <c r="A35" s="27">
        <v>30</v>
      </c>
      <c r="B35" s="30" t="s">
        <v>50</v>
      </c>
      <c r="C35" s="28" t="s">
        <v>20</v>
      </c>
      <c r="D35" s="18">
        <v>13</v>
      </c>
      <c r="E35" s="19">
        <v>800.88</v>
      </c>
      <c r="F35" s="8">
        <f t="shared" si="4"/>
        <v>10411.44</v>
      </c>
      <c r="G35" s="19">
        <v>800.66</v>
      </c>
      <c r="H35" s="8">
        <f t="shared" si="5"/>
        <v>10408.58</v>
      </c>
      <c r="I35" s="19">
        <v>801.54</v>
      </c>
      <c r="J35" s="8">
        <f t="shared" si="6"/>
        <v>10420.02</v>
      </c>
      <c r="K35" s="21">
        <f t="shared" si="0"/>
        <v>801.02666666666664</v>
      </c>
      <c r="L35" s="17">
        <f t="shared" si="1"/>
        <v>0.45796651988254228</v>
      </c>
      <c r="M35" s="9">
        <f t="shared" si="2"/>
        <v>5.717244368259179E-4</v>
      </c>
      <c r="N35" s="10">
        <f t="shared" si="3"/>
        <v>10413.39</v>
      </c>
    </row>
    <row r="36" spans="1:14" ht="25.5">
      <c r="A36" s="27">
        <v>31</v>
      </c>
      <c r="B36" s="30" t="s">
        <v>51</v>
      </c>
      <c r="C36" s="28" t="s">
        <v>20</v>
      </c>
      <c r="D36" s="18">
        <v>11</v>
      </c>
      <c r="E36" s="19">
        <v>835.54</v>
      </c>
      <c r="F36" s="8">
        <f t="shared" si="4"/>
        <v>9190.9399999999987</v>
      </c>
      <c r="G36" s="19">
        <v>836.31</v>
      </c>
      <c r="H36" s="8">
        <f t="shared" si="5"/>
        <v>9199.41</v>
      </c>
      <c r="I36" s="19">
        <v>836.42</v>
      </c>
      <c r="J36" s="8">
        <f t="shared" si="6"/>
        <v>9200.619999999999</v>
      </c>
      <c r="K36" s="21">
        <f t="shared" si="0"/>
        <v>836.09</v>
      </c>
      <c r="L36" s="17">
        <f t="shared" si="1"/>
        <v>0.47947888378946835</v>
      </c>
      <c r="M36" s="9">
        <f t="shared" si="2"/>
        <v>5.7347759665761857E-4</v>
      </c>
      <c r="N36" s="10">
        <f t="shared" si="3"/>
        <v>9196.99</v>
      </c>
    </row>
    <row r="37" spans="1:14" ht="51.75" customHeight="1">
      <c r="A37" s="27">
        <v>32</v>
      </c>
      <c r="B37" s="30" t="s">
        <v>52</v>
      </c>
      <c r="C37" s="28" t="s">
        <v>20</v>
      </c>
      <c r="D37" s="18">
        <v>360</v>
      </c>
      <c r="E37" s="19">
        <v>119.77</v>
      </c>
      <c r="F37" s="8">
        <f t="shared" si="4"/>
        <v>43117.2</v>
      </c>
      <c r="G37" s="19">
        <v>119.77</v>
      </c>
      <c r="H37" s="8">
        <f t="shared" si="5"/>
        <v>43117.2</v>
      </c>
      <c r="I37" s="19">
        <v>120.43</v>
      </c>
      <c r="J37" s="8">
        <f t="shared" si="6"/>
        <v>43354.8</v>
      </c>
      <c r="K37" s="21">
        <f t="shared" si="0"/>
        <v>119.99000000000001</v>
      </c>
      <c r="L37" s="17">
        <f t="shared" si="1"/>
        <v>0.38105117766515922</v>
      </c>
      <c r="M37" s="9">
        <f t="shared" si="2"/>
        <v>3.1756911214697826E-3</v>
      </c>
      <c r="N37" s="10">
        <f t="shared" si="3"/>
        <v>43196.4</v>
      </c>
    </row>
    <row r="38" spans="1:14" ht="38.25">
      <c r="A38" s="27">
        <v>33</v>
      </c>
      <c r="B38" s="30" t="s">
        <v>53</v>
      </c>
      <c r="C38" s="28" t="s">
        <v>20</v>
      </c>
      <c r="D38" s="18">
        <v>75</v>
      </c>
      <c r="E38" s="19">
        <v>1298.53</v>
      </c>
      <c r="F38" s="8">
        <f t="shared" si="4"/>
        <v>97389.75</v>
      </c>
      <c r="G38" s="19">
        <v>1298.53</v>
      </c>
      <c r="H38" s="8">
        <f t="shared" si="5"/>
        <v>97389.75</v>
      </c>
      <c r="I38" s="19">
        <v>1299.4100000000001</v>
      </c>
      <c r="J38" s="8">
        <f t="shared" si="6"/>
        <v>97455.75</v>
      </c>
      <c r="K38" s="21">
        <f t="shared" si="0"/>
        <v>1298.8233333333335</v>
      </c>
      <c r="L38" s="17">
        <f t="shared" si="1"/>
        <v>0.5080682368869337</v>
      </c>
      <c r="M38" s="9">
        <f t="shared" si="2"/>
        <v>3.911757849183494E-4</v>
      </c>
      <c r="N38" s="10">
        <f t="shared" si="3"/>
        <v>97411.5</v>
      </c>
    </row>
    <row r="39" spans="1:14" s="24" customFormat="1" ht="42" customHeight="1">
      <c r="A39" s="27">
        <v>34</v>
      </c>
      <c r="B39" s="30" t="s">
        <v>54</v>
      </c>
      <c r="C39" s="28" t="s">
        <v>20</v>
      </c>
      <c r="D39" s="20">
        <v>300</v>
      </c>
      <c r="E39" s="20">
        <v>121.35</v>
      </c>
      <c r="F39" s="8">
        <f t="shared" si="4"/>
        <v>36405</v>
      </c>
      <c r="G39" s="20">
        <v>121.9</v>
      </c>
      <c r="H39" s="8">
        <f t="shared" si="5"/>
        <v>36570</v>
      </c>
      <c r="I39" s="20">
        <v>122.01</v>
      </c>
      <c r="J39" s="8">
        <f t="shared" si="6"/>
        <v>36603</v>
      </c>
      <c r="K39" s="21">
        <f t="shared" si="0"/>
        <v>121.75333333333333</v>
      </c>
      <c r="L39" s="22">
        <f t="shared" si="1"/>
        <v>0.35360052790308127</v>
      </c>
      <c r="M39" s="23">
        <f t="shared" si="2"/>
        <v>2.9042369372754857E-3</v>
      </c>
      <c r="N39" s="10">
        <f t="shared" si="3"/>
        <v>36525</v>
      </c>
    </row>
    <row r="40" spans="1:14" ht="38.25">
      <c r="A40" s="27">
        <v>35</v>
      </c>
      <c r="B40" s="30" t="s">
        <v>55</v>
      </c>
      <c r="C40" s="28" t="s">
        <v>20</v>
      </c>
      <c r="D40" s="18">
        <v>25</v>
      </c>
      <c r="E40" s="19">
        <v>1018.28</v>
      </c>
      <c r="F40" s="8">
        <f t="shared" si="4"/>
        <v>25457</v>
      </c>
      <c r="G40" s="19">
        <v>1018.5</v>
      </c>
      <c r="H40" s="8">
        <f t="shared" si="5"/>
        <v>25462.5</v>
      </c>
      <c r="I40" s="19">
        <v>1019.16</v>
      </c>
      <c r="J40" s="8">
        <f t="shared" si="6"/>
        <v>25479</v>
      </c>
      <c r="K40" s="21">
        <f t="shared" si="0"/>
        <v>1018.6466666666666</v>
      </c>
      <c r="L40" s="17">
        <f t="shared" si="1"/>
        <v>0.45796651988254228</v>
      </c>
      <c r="M40" s="9">
        <f t="shared" si="2"/>
        <v>4.4958329013253755E-4</v>
      </c>
      <c r="N40" s="10">
        <f t="shared" si="3"/>
        <v>25466.25</v>
      </c>
    </row>
    <row r="41" spans="1:14" ht="76.5">
      <c r="A41" s="27">
        <v>36</v>
      </c>
      <c r="B41" s="30" t="s">
        <v>56</v>
      </c>
      <c r="C41" s="28" t="s">
        <v>20</v>
      </c>
      <c r="D41" s="18">
        <v>500</v>
      </c>
      <c r="E41" s="19">
        <v>213.92</v>
      </c>
      <c r="F41" s="8">
        <f t="shared" si="4"/>
        <v>106960</v>
      </c>
      <c r="G41" s="19">
        <v>213.7</v>
      </c>
      <c r="H41" s="8">
        <f t="shared" si="5"/>
        <v>106850</v>
      </c>
      <c r="I41" s="19">
        <v>214.58</v>
      </c>
      <c r="J41" s="8">
        <f t="shared" si="6"/>
        <v>107290</v>
      </c>
      <c r="K41" s="21">
        <f t="shared" si="0"/>
        <v>214.06666666666669</v>
      </c>
      <c r="L41" s="17">
        <f t="shared" si="1"/>
        <v>0.45796651988256276</v>
      </c>
      <c r="M41" s="9">
        <f t="shared" si="2"/>
        <v>2.1393639982056805E-3</v>
      </c>
      <c r="N41" s="10">
        <f t="shared" si="3"/>
        <v>107035</v>
      </c>
    </row>
    <row r="42" spans="1:14" ht="35.25" customHeight="1">
      <c r="A42" s="27">
        <v>37</v>
      </c>
      <c r="B42" s="30" t="s">
        <v>57</v>
      </c>
      <c r="C42" s="28" t="s">
        <v>20</v>
      </c>
      <c r="D42" s="18">
        <v>2</v>
      </c>
      <c r="E42" s="19">
        <v>651.01</v>
      </c>
      <c r="F42" s="8">
        <f t="shared" si="4"/>
        <v>1302.02</v>
      </c>
      <c r="G42" s="19">
        <v>651.78</v>
      </c>
      <c r="H42" s="8">
        <f t="shared" si="5"/>
        <v>1303.56</v>
      </c>
      <c r="I42" s="19">
        <v>651.89</v>
      </c>
      <c r="J42" s="8">
        <f t="shared" si="6"/>
        <v>1303.78</v>
      </c>
      <c r="K42" s="21">
        <f t="shared" si="0"/>
        <v>651.55999999999995</v>
      </c>
      <c r="L42" s="17">
        <f t="shared" si="1"/>
        <v>0.47947888378946835</v>
      </c>
      <c r="M42" s="9">
        <f t="shared" si="2"/>
        <v>7.358936763912278E-4</v>
      </c>
      <c r="N42" s="10">
        <f t="shared" si="3"/>
        <v>1303.1199999999999</v>
      </c>
    </row>
    <row r="43" spans="1:14" ht="51">
      <c r="A43" s="27">
        <v>38</v>
      </c>
      <c r="B43" s="30" t="s">
        <v>58</v>
      </c>
      <c r="C43" s="28" t="s">
        <v>20</v>
      </c>
      <c r="D43" s="18">
        <v>400</v>
      </c>
      <c r="E43" s="19">
        <v>127.53</v>
      </c>
      <c r="F43" s="8">
        <f t="shared" si="4"/>
        <v>51012</v>
      </c>
      <c r="G43" s="19">
        <v>127.53</v>
      </c>
      <c r="H43" s="8">
        <f t="shared" si="5"/>
        <v>51012</v>
      </c>
      <c r="I43" s="19">
        <v>128.19</v>
      </c>
      <c r="J43" s="8">
        <f t="shared" si="6"/>
        <v>51276</v>
      </c>
      <c r="K43" s="21">
        <f t="shared" si="0"/>
        <v>127.75</v>
      </c>
      <c r="L43" s="17">
        <f t="shared" si="1"/>
        <v>0.38105117766515101</v>
      </c>
      <c r="M43" s="9">
        <f t="shared" si="2"/>
        <v>2.9827880834845479E-3</v>
      </c>
      <c r="N43" s="10">
        <f t="shared" si="3"/>
        <v>51100</v>
      </c>
    </row>
    <row r="44" spans="1:14" ht="29.25" customHeight="1">
      <c r="A44" s="27">
        <v>39</v>
      </c>
      <c r="B44" s="30" t="s">
        <v>59</v>
      </c>
      <c r="C44" s="28" t="s">
        <v>20</v>
      </c>
      <c r="D44" s="18">
        <v>80</v>
      </c>
      <c r="E44" s="19">
        <v>111.43</v>
      </c>
      <c r="F44" s="8">
        <f t="shared" si="4"/>
        <v>8914.4000000000015</v>
      </c>
      <c r="G44" s="19">
        <v>111.98</v>
      </c>
      <c r="H44" s="8">
        <f t="shared" si="5"/>
        <v>8958.4</v>
      </c>
      <c r="I44" s="19">
        <v>112.09</v>
      </c>
      <c r="J44" s="8">
        <f t="shared" si="6"/>
        <v>8967.2000000000007</v>
      </c>
      <c r="K44" s="21">
        <f t="shared" si="0"/>
        <v>111.83333333333333</v>
      </c>
      <c r="L44" s="17">
        <f t="shared" si="1"/>
        <v>0.35360052790307323</v>
      </c>
      <c r="M44" s="9">
        <f t="shared" si="2"/>
        <v>3.1618527085222644E-3</v>
      </c>
      <c r="N44" s="10">
        <f t="shared" si="3"/>
        <v>8946.4</v>
      </c>
    </row>
    <row r="45" spans="1:14" ht="114" customHeight="1">
      <c r="A45" s="27">
        <v>40</v>
      </c>
      <c r="B45" s="30" t="s">
        <v>60</v>
      </c>
      <c r="C45" s="28" t="s">
        <v>20</v>
      </c>
      <c r="D45" s="18">
        <v>200</v>
      </c>
      <c r="E45" s="19">
        <v>381.81</v>
      </c>
      <c r="F45" s="8">
        <f t="shared" si="4"/>
        <v>76362</v>
      </c>
      <c r="G45" s="19">
        <v>382.03</v>
      </c>
      <c r="H45" s="8">
        <f t="shared" si="5"/>
        <v>76406</v>
      </c>
      <c r="I45" s="19">
        <v>382.69</v>
      </c>
      <c r="J45" s="8">
        <f t="shared" si="6"/>
        <v>76538</v>
      </c>
      <c r="K45" s="21">
        <f t="shared" si="0"/>
        <v>382.17666666666668</v>
      </c>
      <c r="L45" s="17">
        <f t="shared" si="1"/>
        <v>0.45796651988255138</v>
      </c>
      <c r="M45" s="9">
        <f t="shared" si="2"/>
        <v>1.1983110425786104E-3</v>
      </c>
      <c r="N45" s="10">
        <f t="shared" si="3"/>
        <v>76436</v>
      </c>
    </row>
    <row r="46" spans="1:14" ht="52.5" customHeight="1">
      <c r="A46" s="27">
        <v>41</v>
      </c>
      <c r="B46" s="30" t="s">
        <v>61</v>
      </c>
      <c r="C46" s="28" t="s">
        <v>20</v>
      </c>
      <c r="D46" s="18">
        <v>550</v>
      </c>
      <c r="E46" s="19">
        <v>371.42</v>
      </c>
      <c r="F46" s="8">
        <f t="shared" si="4"/>
        <v>204281</v>
      </c>
      <c r="G46" s="19">
        <v>371.2</v>
      </c>
      <c r="H46" s="8">
        <f t="shared" si="5"/>
        <v>204160</v>
      </c>
      <c r="I46" s="19">
        <v>372.08</v>
      </c>
      <c r="J46" s="8">
        <f t="shared" si="6"/>
        <v>204644</v>
      </c>
      <c r="K46" s="21">
        <f t="shared" si="0"/>
        <v>371.56666666666666</v>
      </c>
      <c r="L46" s="17">
        <f t="shared" si="1"/>
        <v>0.45796651988254228</v>
      </c>
      <c r="M46" s="9">
        <f t="shared" si="2"/>
        <v>1.2325285365099371E-3</v>
      </c>
      <c r="N46" s="10">
        <f t="shared" si="3"/>
        <v>204363.5</v>
      </c>
    </row>
    <row r="47" spans="1:14">
      <c r="A47" s="11"/>
      <c r="B47" s="29" t="s">
        <v>10</v>
      </c>
      <c r="C47" s="12"/>
      <c r="D47" s="13"/>
      <c r="E47" s="14"/>
      <c r="F47" s="16">
        <f>SUM(F6:F46)</f>
        <v>1663675.7299999997</v>
      </c>
      <c r="G47" s="14"/>
      <c r="H47" s="16">
        <f>SUM(H6:H46)</f>
        <v>1664911.91</v>
      </c>
      <c r="I47" s="14"/>
      <c r="J47" s="16">
        <f>SUM(J6:J46)</f>
        <v>1669445.01</v>
      </c>
      <c r="K47" s="25"/>
      <c r="L47" s="14"/>
      <c r="M47" s="14"/>
      <c r="N47" s="14">
        <f>SUM(N6:N46)</f>
        <v>1666016.6400000001</v>
      </c>
    </row>
    <row r="50" spans="1:14" ht="15.75">
      <c r="A50" s="6"/>
      <c r="B50" s="37" t="s">
        <v>16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</sheetData>
  <mergeCells count="16">
    <mergeCell ref="A1:N1"/>
    <mergeCell ref="B50:N5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2022-11-23T07:20:34Z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