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 диск Д\Хоспис\2023\медицинские изделия\1 лот\"/>
    </mc:Choice>
  </mc:AlternateContent>
  <bookViews>
    <workbookView xWindow="0" yWindow="0" windowWidth="23040" windowHeight="8820" tabRatio="557"/>
  </bookViews>
  <sheets>
    <sheet name=" НМЦК" sheetId="9" r:id="rId1"/>
  </sheets>
  <definedNames>
    <definedName name="метод">#REF!</definedName>
    <definedName name="обоснование">#REF!</definedName>
    <definedName name="обосспособ">#REF!</definedName>
    <definedName name="способ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3" i="9" l="1"/>
  <c r="G33" i="9"/>
  <c r="K33" i="9"/>
  <c r="H32" i="9"/>
  <c r="G32" i="9"/>
  <c r="K32" i="9"/>
  <c r="H30" i="9"/>
  <c r="I30" i="9"/>
  <c r="G30" i="9"/>
  <c r="K30" i="9"/>
  <c r="H29" i="9"/>
  <c r="I29" i="9"/>
  <c r="G29" i="9"/>
  <c r="K29" i="9"/>
  <c r="H28" i="9"/>
  <c r="G28" i="9"/>
  <c r="K28" i="9"/>
  <c r="H27" i="9"/>
  <c r="K27" i="9"/>
  <c r="H26" i="9"/>
  <c r="G26" i="9"/>
  <c r="H25" i="9"/>
  <c r="G25" i="9"/>
  <c r="K25" i="9"/>
  <c r="H24" i="9"/>
  <c r="I24" i="9"/>
  <c r="G24" i="9"/>
  <c r="K24" i="9"/>
  <c r="H23" i="9"/>
  <c r="K23" i="9"/>
  <c r="G27" i="9" l="1"/>
  <c r="K26" i="9"/>
  <c r="G23" i="9"/>
  <c r="K41" i="9"/>
  <c r="H41" i="9"/>
  <c r="H40" i="9"/>
  <c r="I39" i="9"/>
  <c r="K39" i="9" s="1"/>
  <c r="H39" i="9"/>
  <c r="H38" i="9"/>
  <c r="K37" i="9"/>
  <c r="H37" i="9"/>
  <c r="K36" i="9"/>
  <c r="H36" i="9"/>
  <c r="G35" i="9"/>
  <c r="H35" i="9"/>
  <c r="K34" i="9"/>
  <c r="H34" i="9"/>
  <c r="H31" i="9"/>
  <c r="H22" i="9"/>
  <c r="H21" i="9"/>
  <c r="H20" i="9"/>
  <c r="H19" i="9"/>
  <c r="I18" i="9"/>
  <c r="H18" i="9"/>
  <c r="I17" i="9"/>
  <c r="H17" i="9"/>
  <c r="I16" i="9"/>
  <c r="H16" i="9"/>
  <c r="H15" i="9"/>
  <c r="H14" i="9"/>
  <c r="G41" i="9" l="1"/>
  <c r="G40" i="9"/>
  <c r="K40" i="9"/>
  <c r="G39" i="9"/>
  <c r="G38" i="9"/>
  <c r="K38" i="9"/>
  <c r="G37" i="9"/>
  <c r="G36" i="9"/>
  <c r="K35" i="9"/>
  <c r="G34" i="9"/>
  <c r="G31" i="9"/>
  <c r="K31" i="9"/>
  <c r="G22" i="9"/>
  <c r="K22" i="9"/>
  <c r="G21" i="9"/>
  <c r="K21" i="9"/>
  <c r="G20" i="9"/>
  <c r="K20" i="9"/>
  <c r="G19" i="9"/>
  <c r="K19" i="9"/>
  <c r="G18" i="9"/>
  <c r="K18" i="9"/>
  <c r="G17" i="9"/>
  <c r="K17" i="9"/>
  <c r="G16" i="9"/>
  <c r="K16" i="9"/>
  <c r="G15" i="9"/>
  <c r="K15" i="9"/>
  <c r="G14" i="9"/>
  <c r="K14" i="9"/>
  <c r="K13" i="9"/>
  <c r="K42" i="9" l="1"/>
  <c r="H13" i="9"/>
  <c r="G13" i="9" l="1"/>
</calcChain>
</file>

<file path=xl/sharedStrings.xml><?xml version="1.0" encoding="utf-8"?>
<sst xmlns="http://schemas.openxmlformats.org/spreadsheetml/2006/main" count="77" uniqueCount="49">
  <si>
    <t>Наименование объекта закупки</t>
  </si>
  <si>
    <t>Еденица измерения</t>
  </si>
  <si>
    <t>Количество</t>
  </si>
  <si>
    <t xml:space="preserve"> Источник  № 1</t>
  </si>
  <si>
    <t xml:space="preserve"> Источник № 2</t>
  </si>
  <si>
    <t xml:space="preserve"> Источник № 3</t>
  </si>
  <si>
    <t>Цена за единицу измерения (руб.)</t>
  </si>
  <si>
    <t>Средняя арифметическая  цена за еденицу измерения, (руб).</t>
  </si>
  <si>
    <t>Реквизиты источников информации:</t>
  </si>
  <si>
    <t>Среднеквадратичное отклонение</t>
  </si>
  <si>
    <t xml:space="preserve">Коэффициент вариации, %          </t>
  </si>
  <si>
    <t>1. Коммерческое предложение № 1  - источник № 1</t>
  </si>
  <si>
    <t>3. Коммерческое предложение № 3 - источник № 3</t>
  </si>
  <si>
    <t>2. Коммерческое предложение № 2 - источник № 2</t>
  </si>
  <si>
    <t>Обоснование начальной (максимальной) цены договора</t>
  </si>
  <si>
    <t>Расчет НМЦД:</t>
  </si>
  <si>
    <t>Заказчик: ГАУЗ ЛО "Детский хоспис"</t>
  </si>
  <si>
    <t>Начальная (максимальная) цена договора (руб.)</t>
  </si>
  <si>
    <t>Предмет договора: поставка медицинских изделий для нужд ГАУЗ ЛО "Детский хоспис"</t>
  </si>
  <si>
    <t>Контур дыхательный аппарата искусственной вентиляции легких, одноразового использования</t>
  </si>
  <si>
    <t>Клапан нереверсивный, одноразового использования</t>
  </si>
  <si>
    <t>Мешок для дыхательного контура, многоразового использования</t>
  </si>
  <si>
    <t>Тепло/влагообменник, одноразового использования (для ТСТ)</t>
  </si>
  <si>
    <t>Маска трахеостомическая, кислородная</t>
  </si>
  <si>
    <t>Бактериальный фильтр, стерильный (для ИВЛ  электростатический)</t>
  </si>
  <si>
    <t>Бактериальный фильтр, стерильный (для ИВЛ  механический)</t>
  </si>
  <si>
    <t>Маска лицевая аэрозольная, реверсивная</t>
  </si>
  <si>
    <t>Камера увлажнения воздуха для линии вдоха, одноразового использования</t>
  </si>
  <si>
    <t>Канюля назальная стандартная для подачи кислорода</t>
  </si>
  <si>
    <t>Трубка для подачи кислорода</t>
  </si>
  <si>
    <t>Трубка трахеостомическая стандартная, одноразового использования без манжеты</t>
  </si>
  <si>
    <t>Трубка трахеостомическая стандартная, одноразового использования с манжетой</t>
  </si>
  <si>
    <t>Клапан голосовой для трахеостомической трубки</t>
  </si>
  <si>
    <t>Фиксатор трахеостомической трубки на шее пациента, одноразового использования</t>
  </si>
  <si>
    <t>Перчатки смотровые виниловые, неопудренные</t>
  </si>
  <si>
    <t>Салфетка для дезинфекции медицинских изделий</t>
  </si>
  <si>
    <t>Набор для энтерального питания, для младенцев</t>
  </si>
  <si>
    <t>Трубка гастростомическая</t>
  </si>
  <si>
    <t>Набор удлинителей MIC-KEY* с прямоугольным разъемом SECUR-LOK* и Y-образным адаптером</t>
  </si>
  <si>
    <t>Катетер аспирационной системы, общего назначения</t>
  </si>
  <si>
    <t>Зонд назогастрального питания</t>
  </si>
  <si>
    <t>Шприц для введения лекарств перорально/энтерального питания, одноразового использования</t>
  </si>
  <si>
    <t>Повязка раневая гидрогелевая, стерильная . Размер: 15*15 см.</t>
  </si>
  <si>
    <t>Повязка раневая гидрогелевая, стерильная, антибактериальная . Размер: 20*20 см.</t>
  </si>
  <si>
    <t>Повязка на рану неприлипающая, абсорбирующая, антибактериальная. Размер:10*10 см.</t>
  </si>
  <si>
    <t>Повязка раневая неприлипающая, проницаемая, антибактериальная. Размер:9*15 см.</t>
  </si>
  <si>
    <t>Низкопрофильная гастростомическая трубка с удлинителем для питания MIC-KEY G</t>
  </si>
  <si>
    <t>штука</t>
  </si>
  <si>
    <t>пара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</si>
</sst>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0"/>
    <numFmt numFmtId="165" formatCode="#,##0.00_ ;\-#,##0.00\ "/>
    <numFmt numFmtId="166" formatCode="#,##0.0000"/>
    <numFmt numFmtId="167" formatCode="0.0000"/>
  </numFmts>
  <fonts count="6" x14ac:knownFonts="1">
    <font>
      <sz val="10"/>
      <name val="Arial"/>
    </font>
    <font>
      <i/>
      <sz val="11"/>
      <name val="Arial"/>
      <family val="2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/>
    <xf numFmtId="4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/>
    <xf numFmtId="0" fontId="2" fillId="0" borderId="0" xfId="0" applyFont="1" applyBorder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4" xfId="0" applyFont="1" applyBorder="1" applyAlignment="1">
      <alignment wrapText="1"/>
    </xf>
    <xf numFmtId="4" fontId="2" fillId="0" borderId="0" xfId="0" applyNumberFormat="1" applyFont="1" applyBorder="1"/>
    <xf numFmtId="0" fontId="2" fillId="0" borderId="3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166" fontId="2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vertical="center"/>
    </xf>
    <xf numFmtId="2" fontId="2" fillId="0" borderId="0" xfId="0" applyNumberFormat="1" applyFont="1" applyBorder="1"/>
    <xf numFmtId="2" fontId="2" fillId="0" borderId="0" xfId="0" applyNumberFormat="1" applyFont="1"/>
    <xf numFmtId="2" fontId="5" fillId="0" borderId="0" xfId="0" applyNumberFormat="1" applyFont="1" applyAlignment="1">
      <alignment horizontal="center" vertical="center" wrapText="1"/>
    </xf>
    <xf numFmtId="167" fontId="2" fillId="0" borderId="0" xfId="0" applyNumberFormat="1" applyFont="1" applyBorder="1" applyAlignment="1">
      <alignment wrapText="1"/>
    </xf>
    <xf numFmtId="167" fontId="4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Z42"/>
  <sheetViews>
    <sheetView tabSelected="1" topLeftCell="A10" zoomScale="60" zoomScaleNormal="60" workbookViewId="0">
      <selection activeCell="E30" sqref="E30"/>
    </sheetView>
  </sheetViews>
  <sheetFormatPr defaultColWidth="8.88671875" defaultRowHeight="13.2" x14ac:dyDescent="0.25"/>
  <cols>
    <col min="1" max="1" width="5.5546875" style="12" customWidth="1"/>
    <col min="2" max="2" width="47.6640625" style="4" bestFit="1" customWidth="1"/>
    <col min="3" max="3" width="15.44140625" style="4" customWidth="1"/>
    <col min="4" max="5" width="17.5546875" style="4" customWidth="1"/>
    <col min="6" max="7" width="18.33203125" style="4" customWidth="1"/>
    <col min="8" max="8" width="18.33203125" style="12" customWidth="1"/>
    <col min="9" max="9" width="24.109375" style="42" customWidth="1"/>
    <col min="10" max="10" width="13.33203125" style="4" customWidth="1"/>
    <col min="11" max="11" width="19.6640625" style="4" customWidth="1"/>
    <col min="12" max="12" width="12.109375" style="4" hidden="1" customWidth="1"/>
    <col min="13" max="14" width="11.6640625" style="5" hidden="1" customWidth="1"/>
    <col min="15" max="15" width="14.88671875" style="37" customWidth="1"/>
    <col min="16" max="16384" width="8.88671875" style="4"/>
  </cols>
  <sheetData>
    <row r="1" spans="1:26" s="2" customFormat="1" ht="27.6" customHeight="1" x14ac:dyDescent="0.25">
      <c r="B1" s="27" t="s">
        <v>14</v>
      </c>
      <c r="C1" s="27"/>
      <c r="D1" s="27"/>
      <c r="E1" s="27"/>
      <c r="F1" s="27"/>
      <c r="G1" s="27"/>
      <c r="H1" s="27"/>
      <c r="I1" s="27"/>
      <c r="J1" s="27"/>
      <c r="K1" s="27"/>
      <c r="M1" s="3"/>
      <c r="N1" s="3"/>
      <c r="O1" s="35"/>
    </row>
    <row r="2" spans="1:26" s="2" customFormat="1" ht="37.950000000000003" customHeight="1" x14ac:dyDescent="0.25">
      <c r="B2" s="25" t="s">
        <v>18</v>
      </c>
      <c r="C2" s="26"/>
      <c r="D2" s="26"/>
      <c r="E2" s="26"/>
      <c r="F2" s="26"/>
      <c r="G2" s="26"/>
      <c r="H2" s="26"/>
      <c r="I2" s="26"/>
      <c r="J2" s="26"/>
      <c r="K2" s="26"/>
      <c r="M2" s="3"/>
      <c r="N2" s="3"/>
      <c r="O2" s="35"/>
    </row>
    <row r="3" spans="1:26" s="2" customFormat="1" ht="19.5" customHeight="1" x14ac:dyDescent="0.25">
      <c r="B3" s="28" t="s">
        <v>16</v>
      </c>
      <c r="C3" s="28"/>
      <c r="D3" s="28"/>
      <c r="E3" s="28"/>
      <c r="F3" s="28"/>
      <c r="G3" s="28"/>
      <c r="H3" s="28"/>
      <c r="I3" s="28"/>
      <c r="J3" s="28"/>
      <c r="K3" s="28"/>
      <c r="M3" s="3"/>
      <c r="N3" s="3"/>
      <c r="O3" s="3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12" customFormat="1" ht="19.5" customHeight="1" x14ac:dyDescent="0.25">
      <c r="B4" s="24" t="s">
        <v>8</v>
      </c>
      <c r="C4" s="16"/>
      <c r="D4" s="16"/>
      <c r="E4" s="16"/>
      <c r="F4" s="16"/>
      <c r="G4" s="16"/>
      <c r="H4" s="16"/>
      <c r="I4" s="39"/>
      <c r="J4" s="16"/>
      <c r="K4" s="16"/>
      <c r="L4" s="11"/>
      <c r="M4" s="18"/>
      <c r="N4" s="18"/>
      <c r="O4" s="36"/>
    </row>
    <row r="5" spans="1:26" s="12" customFormat="1" ht="19.5" customHeight="1" x14ac:dyDescent="0.25">
      <c r="B5" s="23" t="s">
        <v>11</v>
      </c>
      <c r="C5" s="16"/>
      <c r="D5" s="16"/>
      <c r="E5" s="16"/>
      <c r="F5" s="16"/>
      <c r="G5" s="16"/>
      <c r="H5" s="16"/>
      <c r="I5" s="39"/>
      <c r="J5" s="16"/>
      <c r="K5" s="16"/>
      <c r="L5" s="11"/>
      <c r="M5" s="18"/>
      <c r="N5" s="18"/>
      <c r="O5" s="36"/>
    </row>
    <row r="6" spans="1:26" s="12" customFormat="1" ht="17.25" customHeight="1" x14ac:dyDescent="0.25">
      <c r="B6" s="23" t="s">
        <v>13</v>
      </c>
      <c r="C6" s="16"/>
      <c r="D6" s="16"/>
      <c r="E6" s="16"/>
      <c r="F6" s="16"/>
      <c r="G6" s="16"/>
      <c r="H6" s="16"/>
      <c r="I6" s="39"/>
      <c r="J6" s="16"/>
      <c r="K6" s="16"/>
      <c r="L6" s="11"/>
      <c r="M6" s="18"/>
      <c r="N6" s="18"/>
      <c r="O6" s="36"/>
    </row>
    <row r="7" spans="1:26" s="12" customFormat="1" ht="18" customHeight="1" x14ac:dyDescent="0.25">
      <c r="B7" s="23" t="s">
        <v>12</v>
      </c>
      <c r="C7" s="16"/>
      <c r="D7" s="16"/>
      <c r="E7" s="16"/>
      <c r="F7" s="16"/>
      <c r="G7" s="16"/>
      <c r="H7" s="16"/>
      <c r="I7" s="39"/>
      <c r="J7" s="16"/>
      <c r="K7" s="16"/>
      <c r="L7" s="11"/>
      <c r="M7" s="18"/>
      <c r="N7" s="18"/>
      <c r="O7" s="36"/>
    </row>
    <row r="8" spans="1:26" s="12" customFormat="1" ht="18" customHeight="1" x14ac:dyDescent="0.25">
      <c r="B8" s="19"/>
      <c r="C8" s="16"/>
      <c r="D8" s="16"/>
      <c r="E8" s="16"/>
      <c r="F8" s="16"/>
      <c r="G8" s="16"/>
      <c r="H8" s="16"/>
      <c r="I8" s="39"/>
      <c r="J8" s="16"/>
      <c r="K8" s="16"/>
      <c r="L8" s="11"/>
      <c r="M8" s="18"/>
      <c r="N8" s="18"/>
      <c r="O8" s="36"/>
    </row>
    <row r="9" spans="1:26" s="12" customFormat="1" ht="18" customHeight="1" x14ac:dyDescent="0.25">
      <c r="B9" s="14" t="s">
        <v>15</v>
      </c>
      <c r="C9" s="16"/>
      <c r="D9" s="16"/>
      <c r="E9" s="16"/>
      <c r="F9" s="16"/>
      <c r="G9" s="16"/>
      <c r="H9" s="16"/>
      <c r="I9" s="39"/>
      <c r="J9" s="16"/>
      <c r="K9" s="17"/>
      <c r="M9" s="13"/>
      <c r="N9" s="13"/>
      <c r="O9" s="37"/>
    </row>
    <row r="10" spans="1:26" s="6" customFormat="1" ht="26.25" customHeight="1" x14ac:dyDescent="0.25">
      <c r="B10" s="25" t="s">
        <v>0</v>
      </c>
      <c r="C10" s="25" t="s">
        <v>1</v>
      </c>
      <c r="D10" s="25" t="s">
        <v>6</v>
      </c>
      <c r="E10" s="25"/>
      <c r="F10" s="25"/>
      <c r="G10" s="29" t="s">
        <v>10</v>
      </c>
      <c r="H10" s="29" t="s">
        <v>9</v>
      </c>
      <c r="I10" s="40" t="s">
        <v>7</v>
      </c>
      <c r="J10" s="25" t="s">
        <v>2</v>
      </c>
      <c r="K10" s="25" t="s">
        <v>17</v>
      </c>
      <c r="M10" s="7"/>
      <c r="N10" s="7"/>
      <c r="O10" s="38"/>
    </row>
    <row r="11" spans="1:26" s="6" customFormat="1" ht="7.5" customHeight="1" x14ac:dyDescent="0.25">
      <c r="B11" s="25"/>
      <c r="C11" s="25"/>
      <c r="D11" s="25"/>
      <c r="E11" s="25"/>
      <c r="F11" s="25"/>
      <c r="G11" s="30"/>
      <c r="H11" s="30"/>
      <c r="I11" s="40"/>
      <c r="J11" s="25"/>
      <c r="K11" s="25"/>
      <c r="M11" s="7"/>
      <c r="N11" s="7"/>
      <c r="O11" s="38"/>
    </row>
    <row r="12" spans="1:26" s="6" customFormat="1" ht="106.5" customHeight="1" x14ac:dyDescent="0.25">
      <c r="B12" s="25"/>
      <c r="C12" s="25"/>
      <c r="D12" s="15" t="s">
        <v>3</v>
      </c>
      <c r="E12" s="15" t="s">
        <v>4</v>
      </c>
      <c r="F12" s="15" t="s">
        <v>5</v>
      </c>
      <c r="G12" s="31"/>
      <c r="H12" s="31"/>
      <c r="I12" s="40"/>
      <c r="J12" s="25"/>
      <c r="K12" s="25"/>
      <c r="M12" s="7"/>
      <c r="N12" s="7"/>
      <c r="O12" s="38"/>
      <c r="Q12" s="9"/>
    </row>
    <row r="13" spans="1:26" s="6" customFormat="1" ht="29.4" customHeight="1" x14ac:dyDescent="0.25">
      <c r="A13" s="22">
        <v>1</v>
      </c>
      <c r="B13" s="32" t="s">
        <v>19</v>
      </c>
      <c r="C13" s="8" t="s">
        <v>47</v>
      </c>
      <c r="D13" s="21">
        <v>4486.7299999999996</v>
      </c>
      <c r="E13" s="21">
        <v>4407.1099999999997</v>
      </c>
      <c r="F13" s="21">
        <v>4260</v>
      </c>
      <c r="G13" s="10">
        <f>(SQRT((POWER($D13-$I13,2)+POWER($E13-$I13,2)+POWER($F13-$I13,2))/(3-1)))/$I13*100</f>
        <v>2.6234247916280067</v>
      </c>
      <c r="H13" s="20">
        <f>STDEV(D13,E13,F13)</f>
        <v>115.02694568375395</v>
      </c>
      <c r="I13" s="41">
        <v>4384.6099999999997</v>
      </c>
      <c r="J13" s="32">
        <v>57</v>
      </c>
      <c r="K13" s="34">
        <f>I13*J13</f>
        <v>249922.77</v>
      </c>
      <c r="M13" s="7"/>
      <c r="N13" s="7"/>
      <c r="O13" s="38"/>
      <c r="Q13" s="9"/>
    </row>
    <row r="14" spans="1:26" s="6" customFormat="1" ht="24.6" customHeight="1" x14ac:dyDescent="0.25">
      <c r="A14" s="22">
        <v>2</v>
      </c>
      <c r="B14" s="32" t="s">
        <v>20</v>
      </c>
      <c r="C14" s="8" t="s">
        <v>47</v>
      </c>
      <c r="D14" s="21">
        <v>2106.4499999999998</v>
      </c>
      <c r="E14" s="21">
        <v>2069.0700000000002</v>
      </c>
      <c r="F14" s="21">
        <v>2000</v>
      </c>
      <c r="G14" s="10">
        <f>(SQRT((POWER($D14-$I14,2)+POWER($E14-$I14,2)+POWER($F14-$I14,2))/(3-1)))/$I14*100</f>
        <v>2.6235341584084049</v>
      </c>
      <c r="H14" s="20">
        <f>STDEV(D14,E14,F14)</f>
        <v>54.005450033615368</v>
      </c>
      <c r="I14" s="41">
        <v>2058.5</v>
      </c>
      <c r="J14" s="32">
        <v>70</v>
      </c>
      <c r="K14" s="34">
        <f t="shared" ref="K14:K41" si="0">I14*J14</f>
        <v>144095</v>
      </c>
      <c r="M14" s="7"/>
      <c r="N14" s="7"/>
      <c r="O14" s="38"/>
      <c r="Q14" s="9"/>
    </row>
    <row r="15" spans="1:26" s="6" customFormat="1" ht="30.6" customHeight="1" x14ac:dyDescent="0.25">
      <c r="A15" s="22">
        <v>3</v>
      </c>
      <c r="B15" s="32" t="s">
        <v>19</v>
      </c>
      <c r="C15" s="8" t="s">
        <v>47</v>
      </c>
      <c r="D15" s="21">
        <v>6319.34</v>
      </c>
      <c r="E15" s="21">
        <v>6207.2</v>
      </c>
      <c r="F15" s="21">
        <v>6000</v>
      </c>
      <c r="G15" s="10">
        <f t="shared" ref="G15:G34" si="1">(SQRT((POWER($D15-$I15,2)+POWER($E15-$I15,2)+POWER($F15-$I15,2))/(3-1)))/$I15*100</f>
        <v>2.6234421679723008</v>
      </c>
      <c r="H15" s="20">
        <f t="shared" ref="H15:H19" si="2">STDEV(D15,E15,F15)</f>
        <v>162.01093337590939</v>
      </c>
      <c r="I15" s="41">
        <v>6175.51</v>
      </c>
      <c r="J15" s="32">
        <v>38</v>
      </c>
      <c r="K15" s="34">
        <f t="shared" si="0"/>
        <v>234669.38</v>
      </c>
      <c r="M15" s="7"/>
      <c r="N15" s="7"/>
      <c r="O15" s="38"/>
      <c r="Q15" s="9"/>
    </row>
    <row r="16" spans="1:26" s="6" customFormat="1" ht="27" customHeight="1" x14ac:dyDescent="0.25">
      <c r="A16" s="22">
        <v>4</v>
      </c>
      <c r="B16" s="32" t="s">
        <v>21</v>
      </c>
      <c r="C16" s="8" t="s">
        <v>47</v>
      </c>
      <c r="D16" s="21">
        <v>210.64</v>
      </c>
      <c r="E16" s="21">
        <v>206.91</v>
      </c>
      <c r="F16" s="21">
        <v>200</v>
      </c>
      <c r="G16" s="10">
        <f t="shared" si="1"/>
        <v>2.6225990741251528</v>
      </c>
      <c r="H16" s="20">
        <f t="shared" si="2"/>
        <v>5.398620194086627</v>
      </c>
      <c r="I16" s="41">
        <f t="shared" ref="I15:I19" si="3">AVERAGE(D16:F16)</f>
        <v>205.85</v>
      </c>
      <c r="J16" s="32">
        <v>12</v>
      </c>
      <c r="K16" s="34">
        <f t="shared" si="0"/>
        <v>2470.1999999999998</v>
      </c>
      <c r="M16" s="7"/>
      <c r="N16" s="7"/>
      <c r="O16" s="38"/>
      <c r="Q16" s="9"/>
    </row>
    <row r="17" spans="1:17" s="6" customFormat="1" ht="27" customHeight="1" x14ac:dyDescent="0.25">
      <c r="A17" s="22">
        <v>5</v>
      </c>
      <c r="B17" s="32" t="s">
        <v>22</v>
      </c>
      <c r="C17" s="8" t="s">
        <v>47</v>
      </c>
      <c r="D17" s="21">
        <v>97.95</v>
      </c>
      <c r="E17" s="21">
        <v>96.21</v>
      </c>
      <c r="F17" s="21">
        <v>93</v>
      </c>
      <c r="G17" s="10">
        <f t="shared" si="1"/>
        <v>2.6233966674314186</v>
      </c>
      <c r="H17" s="20">
        <f t="shared" si="2"/>
        <v>2.5111152900653533</v>
      </c>
      <c r="I17" s="41">
        <f t="shared" si="3"/>
        <v>95.719999999999985</v>
      </c>
      <c r="J17" s="32">
        <v>9575</v>
      </c>
      <c r="K17" s="34">
        <f t="shared" si="0"/>
        <v>916518.99999999988</v>
      </c>
      <c r="M17" s="7"/>
      <c r="N17" s="7"/>
      <c r="O17" s="38"/>
      <c r="Q17" s="9"/>
    </row>
    <row r="18" spans="1:17" s="6" customFormat="1" ht="24.75" customHeight="1" x14ac:dyDescent="0.25">
      <c r="A18" s="22">
        <v>6</v>
      </c>
      <c r="B18" s="32" t="s">
        <v>23</v>
      </c>
      <c r="C18" s="8" t="s">
        <v>47</v>
      </c>
      <c r="D18" s="21">
        <v>631.92999999999995</v>
      </c>
      <c r="E18" s="21">
        <v>620.72</v>
      </c>
      <c r="F18" s="21">
        <v>600</v>
      </c>
      <c r="G18" s="10">
        <f t="shared" si="1"/>
        <v>2.6231589161807309</v>
      </c>
      <c r="H18" s="20">
        <f t="shared" si="2"/>
        <v>16.199317886874105</v>
      </c>
      <c r="I18" s="41">
        <f t="shared" si="3"/>
        <v>617.55000000000007</v>
      </c>
      <c r="J18" s="32">
        <v>10</v>
      </c>
      <c r="K18" s="34">
        <f t="shared" si="0"/>
        <v>6175.5000000000009</v>
      </c>
      <c r="M18" s="7"/>
      <c r="N18" s="7"/>
      <c r="O18" s="38"/>
      <c r="Q18" s="9"/>
    </row>
    <row r="19" spans="1:17" s="6" customFormat="1" ht="29.4" customHeight="1" x14ac:dyDescent="0.25">
      <c r="A19" s="22">
        <v>7</v>
      </c>
      <c r="B19" s="32" t="s">
        <v>24</v>
      </c>
      <c r="C19" s="8" t="s">
        <v>47</v>
      </c>
      <c r="D19" s="21">
        <v>117.96</v>
      </c>
      <c r="E19" s="21">
        <v>115.87</v>
      </c>
      <c r="F19" s="21">
        <v>112</v>
      </c>
      <c r="G19" s="10">
        <f t="shared" si="1"/>
        <v>2.6233950150397525</v>
      </c>
      <c r="H19" s="20">
        <f t="shared" si="2"/>
        <v>3.0239764108427365</v>
      </c>
      <c r="I19" s="41">
        <v>115.27</v>
      </c>
      <c r="J19" s="32">
        <v>1775</v>
      </c>
      <c r="K19" s="34">
        <f t="shared" si="0"/>
        <v>204604.25</v>
      </c>
      <c r="M19" s="7"/>
      <c r="N19" s="7"/>
      <c r="O19" s="38">
        <v>204616.08</v>
      </c>
      <c r="Q19" s="9"/>
    </row>
    <row r="20" spans="1:17" s="6" customFormat="1" ht="29.4" customHeight="1" x14ac:dyDescent="0.25">
      <c r="A20" s="22">
        <v>8</v>
      </c>
      <c r="B20" s="32" t="s">
        <v>25</v>
      </c>
      <c r="C20" s="8" t="s">
        <v>47</v>
      </c>
      <c r="D20" s="21">
        <v>300.17</v>
      </c>
      <c r="E20" s="21">
        <v>294.83999999999997</v>
      </c>
      <c r="F20" s="21">
        <v>285</v>
      </c>
      <c r="G20" s="10">
        <f>(SQRT((POWER($D20-$I20,2)+POWER($E20-$I20,2)+POWER($F20-$I20,2))/(3-1)))/$I20*100</f>
        <v>2.6236414599464615</v>
      </c>
      <c r="H20" s="20">
        <f>STDEV(D20,E20,F20)</f>
        <v>7.6959231631645988</v>
      </c>
      <c r="I20" s="41">
        <v>293.33</v>
      </c>
      <c r="J20" s="32">
        <v>125</v>
      </c>
      <c r="K20" s="34">
        <f t="shared" si="0"/>
        <v>36666.25</v>
      </c>
      <c r="M20" s="7"/>
      <c r="N20" s="7"/>
      <c r="O20" s="38">
        <v>36667.08</v>
      </c>
      <c r="Q20" s="9"/>
    </row>
    <row r="21" spans="1:17" s="6" customFormat="1" ht="24.75" customHeight="1" x14ac:dyDescent="0.25">
      <c r="A21" s="22">
        <v>9</v>
      </c>
      <c r="B21" s="32" t="s">
        <v>26</v>
      </c>
      <c r="C21" s="8" t="s">
        <v>47</v>
      </c>
      <c r="D21" s="21">
        <v>581.38</v>
      </c>
      <c r="E21" s="21">
        <v>571.05999999999995</v>
      </c>
      <c r="F21" s="21">
        <v>552</v>
      </c>
      <c r="G21" s="10">
        <f t="shared" si="1"/>
        <v>2.623489472537853</v>
      </c>
      <c r="H21" s="20">
        <f t="shared" ref="H21:H34" si="4">STDEV(D21,E21,F21)</f>
        <v>14.905090852904356</v>
      </c>
      <c r="I21" s="41">
        <v>568.14</v>
      </c>
      <c r="J21" s="32">
        <v>18</v>
      </c>
      <c r="K21" s="34">
        <f t="shared" si="0"/>
        <v>10226.52</v>
      </c>
      <c r="M21" s="7"/>
      <c r="N21" s="7"/>
      <c r="O21" s="38"/>
      <c r="Q21" s="9"/>
    </row>
    <row r="22" spans="1:17" s="6" customFormat="1" ht="30" customHeight="1" x14ac:dyDescent="0.25">
      <c r="A22" s="22">
        <v>10</v>
      </c>
      <c r="B22" s="32" t="s">
        <v>27</v>
      </c>
      <c r="C22" s="8" t="s">
        <v>47</v>
      </c>
      <c r="D22" s="21">
        <v>3159.67</v>
      </c>
      <c r="E22" s="21">
        <v>3103.6</v>
      </c>
      <c r="F22" s="21">
        <v>3000</v>
      </c>
      <c r="G22" s="10">
        <f t="shared" si="1"/>
        <v>2.6234464286114343</v>
      </c>
      <c r="H22" s="20">
        <f t="shared" si="4"/>
        <v>81.005466687954694</v>
      </c>
      <c r="I22" s="41">
        <v>3087.75</v>
      </c>
      <c r="J22" s="32">
        <v>20</v>
      </c>
      <c r="K22" s="34">
        <f t="shared" si="0"/>
        <v>61755</v>
      </c>
      <c r="M22" s="7"/>
      <c r="N22" s="7"/>
      <c r="O22" s="38">
        <v>61755.13</v>
      </c>
      <c r="Q22" s="9"/>
    </row>
    <row r="23" spans="1:17" s="6" customFormat="1" ht="24.75" customHeight="1" x14ac:dyDescent="0.25">
      <c r="A23" s="22">
        <v>11</v>
      </c>
      <c r="B23" s="32" t="s">
        <v>28</v>
      </c>
      <c r="C23" s="8" t="s">
        <v>47</v>
      </c>
      <c r="D23" s="21">
        <v>40.549999999999997</v>
      </c>
      <c r="E23" s="21">
        <v>39.83</v>
      </c>
      <c r="F23" s="21">
        <v>38.5</v>
      </c>
      <c r="G23" s="10">
        <f t="shared" si="1"/>
        <v>2.6250582428366518</v>
      </c>
      <c r="H23" s="20">
        <f t="shared" si="4"/>
        <v>1.0400160255175543</v>
      </c>
      <c r="I23" s="41">
        <v>39.619999999999997</v>
      </c>
      <c r="J23" s="32">
        <v>170</v>
      </c>
      <c r="K23" s="34">
        <f t="shared" si="0"/>
        <v>6735.4</v>
      </c>
      <c r="M23" s="7"/>
      <c r="N23" s="7"/>
      <c r="O23" s="38"/>
      <c r="Q23" s="9"/>
    </row>
    <row r="24" spans="1:17" s="6" customFormat="1" ht="24.75" customHeight="1" x14ac:dyDescent="0.25">
      <c r="A24" s="22">
        <v>12</v>
      </c>
      <c r="B24" s="32" t="s">
        <v>29</v>
      </c>
      <c r="C24" s="8" t="s">
        <v>47</v>
      </c>
      <c r="D24" s="21">
        <v>452.89</v>
      </c>
      <c r="E24" s="21">
        <v>444.85</v>
      </c>
      <c r="F24" s="21">
        <v>430</v>
      </c>
      <c r="G24" s="10">
        <f t="shared" si="1"/>
        <v>2.6238441696090948</v>
      </c>
      <c r="H24" s="20">
        <f t="shared" si="4"/>
        <v>11.61260952585593</v>
      </c>
      <c r="I24" s="41">
        <f t="shared" ref="I21:I34" si="5">AVERAGE(D24:F24)</f>
        <v>442.58</v>
      </c>
      <c r="J24" s="32">
        <v>80</v>
      </c>
      <c r="K24" s="34">
        <f t="shared" si="0"/>
        <v>35406.400000000001</v>
      </c>
      <c r="M24" s="7"/>
      <c r="N24" s="7"/>
      <c r="O24" s="38"/>
      <c r="Q24" s="9"/>
    </row>
    <row r="25" spans="1:17" s="6" customFormat="1" ht="33.6" customHeight="1" x14ac:dyDescent="0.25">
      <c r="A25" s="22">
        <v>13</v>
      </c>
      <c r="B25" s="32" t="s">
        <v>30</v>
      </c>
      <c r="C25" s="8" t="s">
        <v>47</v>
      </c>
      <c r="D25" s="21">
        <v>2949.03</v>
      </c>
      <c r="E25" s="21">
        <v>2896.69</v>
      </c>
      <c r="F25" s="21">
        <v>2800</v>
      </c>
      <c r="G25" s="10">
        <f t="shared" si="1"/>
        <v>2.6235070000624439</v>
      </c>
      <c r="H25" s="20">
        <f t="shared" si="4"/>
        <v>75.606847793922398</v>
      </c>
      <c r="I25" s="41">
        <v>2881.9</v>
      </c>
      <c r="J25" s="32">
        <v>140</v>
      </c>
      <c r="K25" s="34">
        <f t="shared" si="0"/>
        <v>403466</v>
      </c>
      <c r="M25" s="7"/>
      <c r="N25" s="7"/>
      <c r="O25" s="38"/>
      <c r="Q25" s="9"/>
    </row>
    <row r="26" spans="1:17" s="6" customFormat="1" ht="33" customHeight="1" x14ac:dyDescent="0.25">
      <c r="A26" s="22">
        <v>14</v>
      </c>
      <c r="B26" s="32" t="s">
        <v>31</v>
      </c>
      <c r="C26" s="8" t="s">
        <v>47</v>
      </c>
      <c r="D26" s="21">
        <v>4739.51</v>
      </c>
      <c r="E26" s="21">
        <v>4655.3999999999996</v>
      </c>
      <c r="F26" s="21">
        <v>4500</v>
      </c>
      <c r="G26" s="10">
        <f t="shared" si="1"/>
        <v>2.6234915076941996</v>
      </c>
      <c r="H26" s="20">
        <f t="shared" si="4"/>
        <v>121.51041944349195</v>
      </c>
      <c r="I26" s="41">
        <v>4631.63</v>
      </c>
      <c r="J26" s="32">
        <v>60</v>
      </c>
      <c r="K26" s="34">
        <f t="shared" si="0"/>
        <v>277897.8</v>
      </c>
      <c r="M26" s="7"/>
      <c r="N26" s="7"/>
      <c r="O26" s="38"/>
      <c r="Q26" s="9"/>
    </row>
    <row r="27" spans="1:17" s="6" customFormat="1" ht="24.75" customHeight="1" x14ac:dyDescent="0.25">
      <c r="A27" s="22">
        <v>15</v>
      </c>
      <c r="B27" s="32" t="s">
        <v>32</v>
      </c>
      <c r="C27" s="8" t="s">
        <v>47</v>
      </c>
      <c r="D27" s="21">
        <v>3580.96</v>
      </c>
      <c r="E27" s="21">
        <v>3517.41</v>
      </c>
      <c r="F27" s="21">
        <v>3400</v>
      </c>
      <c r="G27" s="10">
        <f t="shared" si="1"/>
        <v>2.6234455675872463</v>
      </c>
      <c r="H27" s="20">
        <f t="shared" si="4"/>
        <v>91.806165551848053</v>
      </c>
      <c r="I27" s="41">
        <v>3499.45</v>
      </c>
      <c r="J27" s="32">
        <v>35</v>
      </c>
      <c r="K27" s="34">
        <f t="shared" si="0"/>
        <v>122480.75</v>
      </c>
      <c r="M27" s="7"/>
      <c r="N27" s="7"/>
      <c r="O27" s="38"/>
      <c r="Q27" s="9"/>
    </row>
    <row r="28" spans="1:17" s="6" customFormat="1" ht="30.6" customHeight="1" x14ac:dyDescent="0.25">
      <c r="A28" s="22">
        <v>16</v>
      </c>
      <c r="B28" s="32" t="s">
        <v>33</v>
      </c>
      <c r="C28" s="8" t="s">
        <v>47</v>
      </c>
      <c r="D28" s="21">
        <v>186.42</v>
      </c>
      <c r="E28" s="21">
        <v>183.11</v>
      </c>
      <c r="F28" s="21">
        <v>177</v>
      </c>
      <c r="G28" s="10">
        <f t="shared" si="1"/>
        <v>2.6232967539233649</v>
      </c>
      <c r="H28" s="20">
        <f t="shared" si="4"/>
        <v>4.7788527214524299</v>
      </c>
      <c r="I28" s="41">
        <v>182.17</v>
      </c>
      <c r="J28" s="32">
        <v>1030</v>
      </c>
      <c r="K28" s="34">
        <f t="shared" si="0"/>
        <v>187635.09999999998</v>
      </c>
      <c r="M28" s="7"/>
      <c r="N28" s="7"/>
      <c r="O28" s="38"/>
      <c r="Q28" s="9"/>
    </row>
    <row r="29" spans="1:17" s="6" customFormat="1" ht="24.75" customHeight="1" x14ac:dyDescent="0.25">
      <c r="A29" s="22">
        <v>17</v>
      </c>
      <c r="B29" s="32" t="s">
        <v>34</v>
      </c>
      <c r="C29" s="8" t="s">
        <v>48</v>
      </c>
      <c r="D29" s="21">
        <v>14.75</v>
      </c>
      <c r="E29" s="21">
        <v>14.48</v>
      </c>
      <c r="F29" s="21">
        <v>14</v>
      </c>
      <c r="G29" s="10">
        <f t="shared" si="1"/>
        <v>2.6361443321613569</v>
      </c>
      <c r="H29" s="20">
        <f t="shared" si="4"/>
        <v>0.37986839826445162</v>
      </c>
      <c r="I29" s="41">
        <f t="shared" si="5"/>
        <v>14.410000000000002</v>
      </c>
      <c r="J29" s="32">
        <v>7500</v>
      </c>
      <c r="K29" s="34">
        <f t="shared" si="0"/>
        <v>108075.00000000001</v>
      </c>
      <c r="M29" s="7"/>
      <c r="N29" s="7"/>
      <c r="O29" s="38"/>
      <c r="Q29" s="9"/>
    </row>
    <row r="30" spans="1:17" s="6" customFormat="1" ht="24.75" customHeight="1" x14ac:dyDescent="0.25">
      <c r="A30" s="22">
        <v>18</v>
      </c>
      <c r="B30" s="32" t="s">
        <v>35</v>
      </c>
      <c r="C30" s="8" t="s">
        <v>47</v>
      </c>
      <c r="D30" s="21">
        <v>421.29</v>
      </c>
      <c r="E30" s="21">
        <v>413.81</v>
      </c>
      <c r="F30" s="21">
        <v>400</v>
      </c>
      <c r="G30" s="10">
        <f t="shared" si="1"/>
        <v>2.6234391672213597</v>
      </c>
      <c r="H30" s="20">
        <f t="shared" si="4"/>
        <v>10.800699051450337</v>
      </c>
      <c r="I30" s="41">
        <f t="shared" si="5"/>
        <v>411.7</v>
      </c>
      <c r="J30" s="32">
        <v>100</v>
      </c>
      <c r="K30" s="34">
        <f t="shared" si="0"/>
        <v>41170</v>
      </c>
      <c r="M30" s="7"/>
      <c r="N30" s="7"/>
      <c r="O30" s="38"/>
      <c r="Q30" s="9"/>
    </row>
    <row r="31" spans="1:17" s="6" customFormat="1" ht="24.75" customHeight="1" x14ac:dyDescent="0.25">
      <c r="A31" s="22">
        <v>19</v>
      </c>
      <c r="B31" s="32" t="s">
        <v>36</v>
      </c>
      <c r="C31" s="8" t="s">
        <v>47</v>
      </c>
      <c r="D31" s="21">
        <v>284.37</v>
      </c>
      <c r="E31" s="21">
        <v>279.32</v>
      </c>
      <c r="F31" s="21">
        <v>270</v>
      </c>
      <c r="G31" s="10">
        <f t="shared" si="1"/>
        <v>2.6233302979978155</v>
      </c>
      <c r="H31" s="20">
        <f t="shared" si="4"/>
        <v>7.2899679926137777</v>
      </c>
      <c r="I31" s="41">
        <v>277.89</v>
      </c>
      <c r="J31" s="32">
        <v>260</v>
      </c>
      <c r="K31" s="34">
        <f t="shared" si="0"/>
        <v>72251.399999999994</v>
      </c>
      <c r="M31" s="7"/>
      <c r="N31" s="7"/>
      <c r="O31" s="38"/>
      <c r="Q31" s="9"/>
    </row>
    <row r="32" spans="1:17" s="6" customFormat="1" ht="24.75" customHeight="1" x14ac:dyDescent="0.25">
      <c r="A32" s="22">
        <v>20</v>
      </c>
      <c r="B32" s="32" t="s">
        <v>37</v>
      </c>
      <c r="C32" s="8" t="s">
        <v>47</v>
      </c>
      <c r="D32" s="21">
        <v>5898.05</v>
      </c>
      <c r="E32" s="21">
        <v>5793.39</v>
      </c>
      <c r="F32" s="21">
        <v>5600</v>
      </c>
      <c r="G32" s="10">
        <f t="shared" si="1"/>
        <v>2.6234423863263645</v>
      </c>
      <c r="H32" s="20">
        <f t="shared" si="4"/>
        <v>151.21023455220671</v>
      </c>
      <c r="I32" s="41">
        <v>5763.81</v>
      </c>
      <c r="J32" s="32">
        <v>39</v>
      </c>
      <c r="K32" s="34">
        <f t="shared" si="0"/>
        <v>224788.59000000003</v>
      </c>
      <c r="M32" s="7"/>
      <c r="N32" s="7"/>
      <c r="O32" s="38"/>
      <c r="Q32" s="9"/>
    </row>
    <row r="33" spans="1:17" s="6" customFormat="1" ht="32.4" customHeight="1" x14ac:dyDescent="0.25">
      <c r="A33" s="22">
        <v>21</v>
      </c>
      <c r="B33" s="32" t="s">
        <v>38</v>
      </c>
      <c r="C33" s="8" t="s">
        <v>47</v>
      </c>
      <c r="D33" s="21">
        <v>2106.4499999999998</v>
      </c>
      <c r="E33" s="21">
        <v>2069.0700000000002</v>
      </c>
      <c r="F33" s="21">
        <v>2000</v>
      </c>
      <c r="G33" s="10">
        <f t="shared" si="1"/>
        <v>2.6235341584084049</v>
      </c>
      <c r="H33" s="20">
        <f t="shared" si="4"/>
        <v>54.005450033615368</v>
      </c>
      <c r="I33" s="41">
        <v>2058.5</v>
      </c>
      <c r="J33" s="32">
        <v>180</v>
      </c>
      <c r="K33" s="34">
        <f t="shared" si="0"/>
        <v>370530</v>
      </c>
      <c r="M33" s="7"/>
      <c r="N33" s="7"/>
      <c r="O33" s="38"/>
      <c r="Q33" s="9"/>
    </row>
    <row r="34" spans="1:17" s="6" customFormat="1" ht="24.75" customHeight="1" x14ac:dyDescent="0.25">
      <c r="A34" s="22">
        <v>22</v>
      </c>
      <c r="B34" s="32" t="s">
        <v>39</v>
      </c>
      <c r="C34" s="8" t="s">
        <v>47</v>
      </c>
      <c r="D34" s="21">
        <v>38.97</v>
      </c>
      <c r="E34" s="21">
        <v>38.28</v>
      </c>
      <c r="F34" s="21">
        <v>37</v>
      </c>
      <c r="G34" s="10">
        <f t="shared" si="1"/>
        <v>2.6250654665470594</v>
      </c>
      <c r="H34" s="20">
        <f t="shared" si="4"/>
        <v>0.99961659316626617</v>
      </c>
      <c r="I34" s="41">
        <v>38.08</v>
      </c>
      <c r="J34" s="32">
        <v>62000</v>
      </c>
      <c r="K34" s="34">
        <f t="shared" si="0"/>
        <v>2360960</v>
      </c>
      <c r="M34" s="7"/>
      <c r="N34" s="7"/>
      <c r="O34" s="38"/>
      <c r="Q34" s="9"/>
    </row>
    <row r="35" spans="1:17" s="6" customFormat="1" ht="24.75" customHeight="1" x14ac:dyDescent="0.25">
      <c r="A35" s="22">
        <v>23</v>
      </c>
      <c r="B35" s="32" t="s">
        <v>40</v>
      </c>
      <c r="C35" s="8" t="s">
        <v>47</v>
      </c>
      <c r="D35" s="21">
        <v>38.97</v>
      </c>
      <c r="E35" s="21">
        <v>38.28</v>
      </c>
      <c r="F35" s="21">
        <v>37</v>
      </c>
      <c r="G35" s="10">
        <f>(SQRT((POWER($D35-$I35,2)+POWER($E35-$I35,2)+POWER($F35-$I35,2))/(3-1)))/$I35*100</f>
        <v>2.6250654665470594</v>
      </c>
      <c r="H35" s="20">
        <f t="shared" ref="H35" si="6">STDEV(D35,E35,F35)</f>
        <v>0.99961659316626617</v>
      </c>
      <c r="I35" s="41">
        <v>38.08</v>
      </c>
      <c r="J35" s="32">
        <v>3700</v>
      </c>
      <c r="K35" s="34">
        <f t="shared" si="0"/>
        <v>140896</v>
      </c>
      <c r="M35" s="7"/>
      <c r="N35" s="7"/>
      <c r="O35" s="38"/>
      <c r="Q35" s="9"/>
    </row>
    <row r="36" spans="1:17" s="6" customFormat="1" ht="33" customHeight="1" x14ac:dyDescent="0.25">
      <c r="A36" s="22">
        <v>24</v>
      </c>
      <c r="B36" s="32" t="s">
        <v>41</v>
      </c>
      <c r="C36" s="8" t="s">
        <v>47</v>
      </c>
      <c r="D36" s="21">
        <v>105.32</v>
      </c>
      <c r="E36" s="21">
        <v>103.45</v>
      </c>
      <c r="F36" s="21">
        <v>100</v>
      </c>
      <c r="G36" s="10">
        <f>(SQRT((POWER($D36-$I36,2)+POWER($E36-$I36,2)+POWER($F36-$I36,2))/(3-1)))/$I36*100</f>
        <v>2.622254001057208</v>
      </c>
      <c r="H36" s="20">
        <f>STDEV(D36,E36,F36)</f>
        <v>2.698820730121458</v>
      </c>
      <c r="I36" s="41">
        <v>102.92</v>
      </c>
      <c r="J36" s="32">
        <v>15000</v>
      </c>
      <c r="K36" s="34">
        <f t="shared" si="0"/>
        <v>1543800</v>
      </c>
      <c r="M36" s="7"/>
      <c r="N36" s="7"/>
      <c r="O36" s="38"/>
      <c r="Q36" s="9"/>
    </row>
    <row r="37" spans="1:17" s="6" customFormat="1" ht="24.75" customHeight="1" x14ac:dyDescent="0.25">
      <c r="A37" s="22">
        <v>25</v>
      </c>
      <c r="B37" s="32" t="s">
        <v>42</v>
      </c>
      <c r="C37" s="8" t="s">
        <v>47</v>
      </c>
      <c r="D37" s="21">
        <v>864.7</v>
      </c>
      <c r="E37" s="21">
        <v>849.35</v>
      </c>
      <c r="F37" s="21">
        <v>821</v>
      </c>
      <c r="G37" s="10">
        <f>(SQRT((POWER($D37-$I37,2)+POWER($E37-$I37,2)+POWER($F37-$I37,2))/(3-1)))/$I37*100</f>
        <v>2.6236295831881442</v>
      </c>
      <c r="H37" s="20">
        <f>STDEV(D37,E37,F37)</f>
        <v>22.169930837360191</v>
      </c>
      <c r="I37" s="41">
        <v>845.01</v>
      </c>
      <c r="J37" s="32">
        <v>12</v>
      </c>
      <c r="K37" s="34">
        <f t="shared" si="0"/>
        <v>10140.119999999999</v>
      </c>
      <c r="M37" s="7"/>
      <c r="N37" s="7"/>
      <c r="O37" s="38"/>
      <c r="Q37" s="9"/>
    </row>
    <row r="38" spans="1:17" s="6" customFormat="1" ht="28.2" customHeight="1" x14ac:dyDescent="0.25">
      <c r="A38" s="22">
        <v>26</v>
      </c>
      <c r="B38" s="32" t="s">
        <v>43</v>
      </c>
      <c r="C38" s="8" t="s">
        <v>47</v>
      </c>
      <c r="D38" s="21">
        <v>1564.62</v>
      </c>
      <c r="E38" s="21">
        <v>1536.85</v>
      </c>
      <c r="F38" s="21">
        <v>1485.55</v>
      </c>
      <c r="G38" s="10">
        <f t="shared" ref="G38:G41" si="7">(SQRT((POWER($D38-$I38,2)+POWER($E38-$I38,2)+POWER($F38-$I38,2))/(3-1)))/$I38*100</f>
        <v>2.6235624936612241</v>
      </c>
      <c r="H38" s="20">
        <f t="shared" ref="H38:H41" si="8">STDEV(D38,E38,F38)</f>
        <v>40.114269697120633</v>
      </c>
      <c r="I38" s="41">
        <v>1529</v>
      </c>
      <c r="J38" s="32">
        <v>20</v>
      </c>
      <c r="K38" s="34">
        <f t="shared" si="0"/>
        <v>30580</v>
      </c>
      <c r="M38" s="7"/>
      <c r="N38" s="7"/>
      <c r="O38" s="38"/>
      <c r="Q38" s="9"/>
    </row>
    <row r="39" spans="1:17" s="6" customFormat="1" ht="30" customHeight="1" x14ac:dyDescent="0.25">
      <c r="A39" s="22">
        <v>27</v>
      </c>
      <c r="B39" s="32" t="s">
        <v>44</v>
      </c>
      <c r="C39" s="8" t="s">
        <v>47</v>
      </c>
      <c r="D39" s="21">
        <v>421.29</v>
      </c>
      <c r="E39" s="21">
        <v>413.81</v>
      </c>
      <c r="F39" s="21">
        <v>400</v>
      </c>
      <c r="G39" s="10">
        <f t="shared" si="7"/>
        <v>2.6234391672213597</v>
      </c>
      <c r="H39" s="20">
        <f t="shared" si="8"/>
        <v>10.800699051450337</v>
      </c>
      <c r="I39" s="41">
        <f t="shared" ref="I38:I41" si="9">AVERAGE(D39:F39)</f>
        <v>411.7</v>
      </c>
      <c r="J39" s="32">
        <v>12</v>
      </c>
      <c r="K39" s="34">
        <f t="shared" si="0"/>
        <v>4940.3999999999996</v>
      </c>
      <c r="M39" s="7"/>
      <c r="N39" s="7"/>
      <c r="O39" s="38"/>
      <c r="Q39" s="9"/>
    </row>
    <row r="40" spans="1:17" s="6" customFormat="1" ht="26.4" customHeight="1" x14ac:dyDescent="0.25">
      <c r="A40" s="22">
        <v>28</v>
      </c>
      <c r="B40" s="32" t="s">
        <v>45</v>
      </c>
      <c r="C40" s="8" t="s">
        <v>47</v>
      </c>
      <c r="D40" s="21">
        <v>442.35</v>
      </c>
      <c r="E40" s="21">
        <v>434.5</v>
      </c>
      <c r="F40" s="21">
        <v>420</v>
      </c>
      <c r="G40" s="10">
        <f t="shared" si="7"/>
        <v>2.6229962514413323</v>
      </c>
      <c r="H40" s="20">
        <f t="shared" si="8"/>
        <v>11.338687460783703</v>
      </c>
      <c r="I40" s="41">
        <v>432.28</v>
      </c>
      <c r="J40" s="32">
        <v>24</v>
      </c>
      <c r="K40" s="34">
        <f t="shared" si="0"/>
        <v>10374.719999999999</v>
      </c>
      <c r="M40" s="7"/>
      <c r="N40" s="7"/>
      <c r="O40" s="38"/>
      <c r="Q40" s="9"/>
    </row>
    <row r="41" spans="1:17" s="6" customFormat="1" ht="30" customHeight="1" x14ac:dyDescent="0.25">
      <c r="A41" s="22">
        <v>29</v>
      </c>
      <c r="B41" s="32" t="s">
        <v>46</v>
      </c>
      <c r="C41" s="8" t="s">
        <v>47</v>
      </c>
      <c r="D41" s="21">
        <v>23757.82</v>
      </c>
      <c r="E41" s="21">
        <v>23336.22</v>
      </c>
      <c r="F41" s="21">
        <v>22557.25</v>
      </c>
      <c r="G41" s="10">
        <f t="shared" si="7"/>
        <v>2.6234349915471231</v>
      </c>
      <c r="H41" s="20">
        <f t="shared" si="8"/>
        <v>609.08526302426105</v>
      </c>
      <c r="I41" s="41">
        <v>23217.09</v>
      </c>
      <c r="J41" s="32">
        <v>5</v>
      </c>
      <c r="K41" s="34">
        <f t="shared" si="0"/>
        <v>116085.45</v>
      </c>
      <c r="M41" s="7"/>
      <c r="N41" s="7"/>
      <c r="O41" s="38"/>
      <c r="Q41" s="9"/>
    </row>
    <row r="42" spans="1:17" x14ac:dyDescent="0.25">
      <c r="K42" s="33">
        <f>SUM(K13:K41)</f>
        <v>7935317</v>
      </c>
    </row>
  </sheetData>
  <sheetProtection formatCells="0" selectLockedCells="1" selectUnlockedCells="1"/>
  <mergeCells count="11">
    <mergeCell ref="K10:K12"/>
    <mergeCell ref="B2:K2"/>
    <mergeCell ref="B1:K1"/>
    <mergeCell ref="B10:B12"/>
    <mergeCell ref="C10:C12"/>
    <mergeCell ref="B3:K3"/>
    <mergeCell ref="I10:I12"/>
    <mergeCell ref="G10:G12"/>
    <mergeCell ref="D10:F11"/>
    <mergeCell ref="J10:J12"/>
    <mergeCell ref="H10:H12"/>
  </mergeCells>
  <dataValidations count="1">
    <dataValidation type="list" allowBlank="1" showInputMessage="1" showErrorMessage="1" sqref="C4:C9">
      <formula1>обоснование</formula1>
    </dataValidation>
  </dataValidations>
  <pageMargins left="0.15748031496062992" right="0.15748031496062992" top="0.39370078740157483" bottom="0.19685039370078741" header="0" footer="0"/>
  <pageSetup paperSize="9" scale="60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1111</cp:lastModifiedBy>
  <cp:lastPrinted>2022-09-12T14:44:04Z</cp:lastPrinted>
  <dcterms:created xsi:type="dcterms:W3CDTF">1996-10-08T23:32:33Z</dcterms:created>
  <dcterms:modified xsi:type="dcterms:W3CDTF">2023-03-03T16:18:48Z</dcterms:modified>
</cp:coreProperties>
</file>