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0" windowWidth="15600" windowHeight="10935"/>
  </bookViews>
  <sheets>
    <sheet name="техническое задание" sheetId="2" r:id="rId1"/>
  </sheets>
  <calcPr calcId="125725"/>
</workbook>
</file>

<file path=xl/calcChain.xml><?xml version="1.0" encoding="utf-8"?>
<calcChain xmlns="http://schemas.openxmlformats.org/spreadsheetml/2006/main">
  <c r="E49" i="2"/>
  <c r="E50" s="1"/>
  <c r="E48"/>
  <c r="C44"/>
  <c r="E44" s="1"/>
  <c r="C43"/>
  <c r="E43" s="1"/>
  <c r="E42"/>
  <c r="E41"/>
  <c r="C41"/>
  <c r="E40"/>
  <c r="C40"/>
  <c r="E39"/>
  <c r="E38"/>
  <c r="E37"/>
  <c r="E36"/>
  <c r="E35"/>
  <c r="E34"/>
  <c r="E33"/>
  <c r="E32"/>
  <c r="E31"/>
  <c r="E28"/>
  <c r="E27"/>
  <c r="E26"/>
  <c r="E25"/>
  <c r="E24"/>
  <c r="E23"/>
  <c r="E22"/>
  <c r="E21"/>
  <c r="C21"/>
  <c r="E20"/>
  <c r="C19"/>
  <c r="E19" s="1"/>
  <c r="E18"/>
  <c r="E17"/>
  <c r="E16"/>
  <c r="E15"/>
  <c r="E14"/>
  <c r="E13"/>
  <c r="E12"/>
  <c r="E11"/>
  <c r="C10"/>
  <c r="E10" s="1"/>
  <c r="E9"/>
  <c r="E8"/>
  <c r="C7"/>
  <c r="E7" s="1"/>
  <c r="C6"/>
  <c r="E6" s="1"/>
  <c r="C5"/>
  <c r="E4"/>
  <c r="E3"/>
  <c r="C29" l="1"/>
  <c r="C50"/>
  <c r="C51" s="1"/>
  <c r="E5"/>
  <c r="E51" l="1"/>
  <c r="E29"/>
</calcChain>
</file>

<file path=xl/sharedStrings.xml><?xml version="1.0" encoding="utf-8"?>
<sst xmlns="http://schemas.openxmlformats.org/spreadsheetml/2006/main" count="119" uniqueCount="115">
  <si>
    <t>диплом</t>
  </si>
  <si>
    <t>приз (слэп браслет)</t>
  </si>
  <si>
    <t xml:space="preserve">набор (блокнот+ручка) </t>
  </si>
  <si>
    <t>приз (футболка с нанесением)</t>
  </si>
  <si>
    <t>кубок</t>
  </si>
  <si>
    <t>шоппер</t>
  </si>
  <si>
    <t>приз (настольная игра)</t>
  </si>
  <si>
    <t xml:space="preserve">приз (бутылочка для воды) </t>
  </si>
  <si>
    <t xml:space="preserve">приз (шоппер с нанесением) </t>
  </si>
  <si>
    <t>термокружка</t>
  </si>
  <si>
    <t>приз (поясная сумка)</t>
  </si>
  <si>
    <t>приз (силиконовый браслет)</t>
  </si>
  <si>
    <t>награда стеклянная</t>
  </si>
  <si>
    <t>блокнот</t>
  </si>
  <si>
    <t>ручка с нанесением</t>
  </si>
  <si>
    <t>колонка</t>
  </si>
  <si>
    <t>флешка</t>
  </si>
  <si>
    <t>набор для творчества</t>
  </si>
  <si>
    <t xml:space="preserve">медаль с лентой 1 место </t>
  </si>
  <si>
    <t xml:space="preserve">медаль с лентой 2 место </t>
  </si>
  <si>
    <t xml:space="preserve">медаль с лентой 3 место </t>
  </si>
  <si>
    <t>набор ручек</t>
  </si>
  <si>
    <t xml:space="preserve">блокнот </t>
  </si>
  <si>
    <t>набор ученика</t>
  </si>
  <si>
    <t>светоотражатель</t>
  </si>
  <si>
    <t>калькулятор брелок "Машинка"</t>
  </si>
  <si>
    <t>альбом для рисования</t>
  </si>
  <si>
    <t>набор цветных карандашей</t>
  </si>
  <si>
    <t>27</t>
  </si>
  <si>
    <t>28</t>
  </si>
  <si>
    <t>29</t>
  </si>
  <si>
    <t>30</t>
  </si>
  <si>
    <t>31</t>
  </si>
  <si>
    <t>32</t>
  </si>
  <si>
    <t>33</t>
  </si>
  <si>
    <t>магнитная игра головоломка "Парковка"</t>
  </si>
  <si>
    <t>раскраска</t>
  </si>
  <si>
    <t>количество</t>
  </si>
  <si>
    <t>Формат А4 (210*297), размещение вертикальное, плотность бумаги не более 150 г/кв.м 1 (красная рамка, герб, триколор)</t>
  </si>
  <si>
    <t>Блокнот А5 30 листов в ассортименте в клетку на спирали. Размер не менее 145x203 мм. Цвет нейтральный. Ручка шариковая синяя</t>
  </si>
  <si>
    <t>Кубок высотой не менее 31,5см. Чаша с ручками по бокам металлическая диаметр не менее 100мм. Цвет чаши – золото, кромка чаши гладкая глянцевая. По всей поверхности чаши присутствует узор в виде глянцевых и матовых шестиугольников. В центральной части элемента расположено посадочное место под вкладыш-вставку диаметром не менее 25 не более 50 мм. Средняя часть стема представляет собой конус золотого цвета, расширяющийся книзу, поверхность которого украшена многочисленными вертикальными рельефными полосами. Нижняя часть стема в виде кольца серебряного цвета с горизонтальными рельефными полосами. Основание кубка из мрамора белого цвета имеет шестигранную форму, в горизонтальном сечении которой заложен квадрат. Кубки комплектуются вкладышами и табличками с нанесением информации (текст и/или изображение) предоставляемой заказчиком, выполненными методом лазерной гравировки на пластике или металле. 1 место - 7 шт, 2 место - 7 шт, 3 место - 7 шт.</t>
  </si>
  <si>
    <t>тканевая сумка без молнии, без подкладки, с ручками, цвет бежевый. Размер (Длина × Ширина × Высота) 35 см х 0,5 см х 40 см. Каркас мягкий. Цвет - зеленый</t>
  </si>
  <si>
    <t>Настольная игра для семьи (например Настольная игра на объяснение слов «Я где-то это видел»)</t>
  </si>
  <si>
    <t xml:space="preserve">Бутылка объемом 0,5 литра. Материал пласстмас, прозрачная с крышкой. </t>
  </si>
  <si>
    <t>тканевая сумка без молнии, без подкладки, с ручками, цвет бежевый. Размер (Длина × Ширина × Высота) 35 см х 0,5 см х 40 см. Каркас мягкий. . На шоппер нанести слова "МАНОУ "Центр молодёжи" Семейные состязания "Мама, папа, я"</t>
  </si>
  <si>
    <t>Термокружка с нанесением черного цвета. Размеры: H=19 см; D=6.5 см
Объем: 450 мл. Вес единицы: 378г. Материал: металл, пластик. Цвет: белый. Вид нанесения: лазерная гравировка. Нанести на кружке: МАНОУ «Центр молодёжи»</t>
  </si>
  <si>
    <t>Поясная сумка на молнии. Цвет красный. Материал - ткань. Размер (Длина × Ширина × Высота) 26 см х 14 см х 6 см</t>
  </si>
  <si>
    <t xml:space="preserve">Подключение
Беспроводные интерфейсы Bluetooth
Входные интерфейсы 3.5 мм, USB, microUSB
Выходные интерфейсы 3.5 мм
Звук Максимальная мощность, Втт220
Звуковая схема 2.0
Мощность фронтальных колонок, Вт10
Мин. частота, Гц 20
Макс. частота, Гц 20000
Количество динамиков 2
Корпус Вес товара, г 450
Материал диффузора Полипропилен
Декоративное покрытие корпуса Текстиль
Тип Беспроводная колонка
Цвет Черный
Слот для карты памяти Да
</t>
  </si>
  <si>
    <t>Черная флешка на 32 ГБ</t>
  </si>
  <si>
    <t>Медаль: Диаметр не менее: 40 мм. Толщина не менее: 4 мм. Материал: сплав металла.
Цвет: золото. На аверсе посередине изображено место (1,2,3). В центре верхней части медали расположено ушко под карабин для крепления ленты. Медаль комплектуется лентой. Лента цветов флага РФ полиэфирная шириной не менее 35мм, длина: не менее 800 мм. Цвет: российский триколор
Лента сшита в месте сшивки расположено крепление - соединительное кольцо и карабин золотистого цвета.</t>
  </si>
  <si>
    <t>Медаль: Диаметр не менее: 40 мм. Толщина не менее: 4 мм. Материал: сплав металла.
Цвет: серебро. На аверсе посередине изображено место (1,2,3). В центре верхней части медали расположено ушко под карабин для крепления ленты. Медаль комплектуется лентой. Лента цветов флага РФ полиэфирная шириной не менее 35мм, длина: не менее 800 мм. Цвет: российский триколор
Лента сшита в месте сшивки расположено крепление - соединительное кольцо и карабин золотистого цвета.</t>
  </si>
  <si>
    <t>Медаль: Диаметр не менее: 40 мм. Толщина не менее: 4 мм. Материал: сплав металла.
Цвет: бронза. На аверсе посередине изображено место (1,2,3). В центре верхней части медали расположено ушко под карабин для крепления ленты. Медаль комплектуется лентой. Лента цветов флага РФ полиэфирная шириной не менее 35мм, длина: не менее 800 мм. Цвет: российский триколор
Лента сшита в месте сшивки расположено крепление - соединительное кольцо и карабин золотистого цвета.</t>
  </si>
  <si>
    <t>Набор ручек шариковых 10 цветов, корпус прозрачный, с цветными колпачками</t>
  </si>
  <si>
    <t>Тип книги: Печатная книга; Возраст читателя: до 8 лет
Количество страниц не менее  16; тип обложки: Мягкая
обложка; Размеры, не менее 290X220X20 мм</t>
  </si>
  <si>
    <t>В набор ученика входит:
Папка А4 на клепке, цвет любой, линейка деревянная
15 см, ластик, точилка металлическая, набор шариковых ручек из 3 цветов (синий, красный, зеленый)</t>
  </si>
  <si>
    <t>Светоотражающий элемент, двусторонний, не менее 3 × 5,8 см, цвет МИКС</t>
  </si>
  <si>
    <t>Альбом для рисования А4, горизонтальный, количество листов 24 шт, цвет нейтральный</t>
  </si>
  <si>
    <t>Карандаши 12 цветов, заточенные, шестигранные, пластиковые, картонная упаковка, европодвес</t>
  </si>
  <si>
    <t>№ п/п</t>
  </si>
  <si>
    <t>Футболка с нанесением</t>
  </si>
  <si>
    <t>Блокнот с нанесением</t>
  </si>
  <si>
    <t>Ручки с нанесением</t>
  </si>
  <si>
    <t>Шоппер с нанесением</t>
  </si>
  <si>
    <t xml:space="preserve">Пакет с нанесением </t>
  </si>
  <si>
    <t>Игра настольная</t>
  </si>
  <si>
    <t>Игра для компании, ценз 14+, на подобии монополии</t>
  </si>
  <si>
    <t>Колонка беспроводная</t>
  </si>
  <si>
    <t>Акустические характеристики: Стереосистема-
есть; Мощность 16 Вт; Минимальная частота 150 Гц; Максимальная частота 16000 Гц; Количество динамиков - 2 шт; Диаметр ВЧ-динамика
40 мм; Количество полос AC-1; Соотношение сигнал / шум 60 дБ.
Конструкция: Влагозащищенный корпус- есть; Ударопрочный корпус, встроенный микрофон; подсветка корпуса. Подключение: беспроводные подключения - Bluetooth, NFC, разъем для карт памяти.
Емкость аккумулятора 2500 мА*ч. Продолжительность автономной работы - не менее 10 ч.</t>
  </si>
  <si>
    <t>Бутылка для воды</t>
  </si>
  <si>
    <t>Кепка с нанесением</t>
  </si>
  <si>
    <t>Поясная сумка</t>
  </si>
  <si>
    <t xml:space="preserve">Поставка товара без нанесения (изготовления). Срок поставки 7 рабочих дней </t>
  </si>
  <si>
    <t>Наименование товара</t>
  </si>
  <si>
    <t>цена</t>
  </si>
  <si>
    <t>итого</t>
  </si>
  <si>
    <t xml:space="preserve">Характеристики: </t>
  </si>
  <si>
    <t>А5 40 листов в ассортименте в клетку на спирали (145x203 мм). Макет: https://disk.yandex.ru/i/Bd2CAX7lCgMZtA</t>
  </si>
  <si>
    <t>значок</t>
  </si>
  <si>
    <t>Значок металлический, застужка - гвоздик, цвет красный. Форма - квадратная.  Макет: https://disk.yandex.ru/d/a0AdChUDGOBQsg</t>
  </si>
  <si>
    <t>Набор для творчества (мыло своими руками, бомбочки для ванны, игрушка из бисера, игрушка из дерева и другое). Для кого унисекс; Возраст от 8 лет</t>
  </si>
  <si>
    <t>Пример (не обязательно к применению) https://www.sima-land.ru/2404982/kalkulyator-brelok-mashina-8-razryadnyy-miks/</t>
  </si>
  <si>
    <t>Пример (не обязательно к применению) https://www.sima-land.ru/1417758/magnitnaya-igra-golovolomka-parkovka-6-plus/?srsltid=AfmBOorYeEd0bRMoSNL5_YnlMtLTTUqC7d_gpQzdX-Cyep91iBIOpR3c</t>
  </si>
  <si>
    <t>Поставка товара с нанесением (изготовлением). Срок поставки 30 календарных дней</t>
  </si>
  <si>
    <t xml:space="preserve">Футболки ХБ (нанесение по ссылке и исходник). Цвет: 26 белых (6 - 44, 6 - 46, 7 - 48, - 50, 7 - 52), 26 красных (6 - 44, 6 - 46, 7 - 48, - 50, 7 - 52), 28 синих (6 - 44, 6 - 46, 8 - 48, - 50, 8 - 52) Нанесение белое. Макет: https://disk.yandex.ru/d/39HBSplCvmJ2Vw </t>
  </si>
  <si>
    <t>Блокнот А5, на пружине. Внутри Листы белые (50 шт). Обложка красная, текст как Макет: https://disk.yandex.ru/d/TKyhL9v_kA9euQ</t>
  </si>
  <si>
    <t>Ручки 100 штук - белые с механизмом, нанести текст "МАНОУ "Центр молодёжи" https://disk.yandex.ru/i/Eo_hwJCSNt91xQ, 100 штук - белые с механизмом, нанести текст синим цветом "ПЕРВЫЕ". Макет:  https://disk.yandex.ru/d/TsDKNQia6ALkRA</t>
  </si>
  <si>
    <t>Силиконовый браслет с нанесением</t>
  </si>
  <si>
    <t>75 штук - белые, синим нанести стекст "МАНОУ "Центр молодёжи", 75 штук синие, белым нанести слово "ПЕРВЫЕ". Макет: https://disk.yandex.ru/d/eX_Fy_7ss9RpjA</t>
  </si>
  <si>
    <t>тканевая сумка без молнии, без подкладки, с ручками, цвет бежевый. Размер (Длина × Ширина × Высота) 35 см х 0,5 см х 40 см. Каркас мягкий. Цвет - красный. Макет: https://disk.yandex.ru/d/Q66HJ8965g50GQ</t>
  </si>
  <si>
    <t>Размер пакета А4. Макет: https://disk.yandex.ru/i/aOyOS38zG3PAzg</t>
  </si>
  <si>
    <t>Позрачная, объемом 0,5. На бутылке нанести "Первые". Макет: https://disk.yandex.ru/d/-F7tYBwhgcOE_A</t>
  </si>
  <si>
    <t>34</t>
  </si>
  <si>
    <t>Кепка для взрослого 14+. Цвет - белый. Макет: https://disk.yandex.ru/d/d2OIMTgnDfeawQ</t>
  </si>
  <si>
    <t>35</t>
  </si>
  <si>
    <t>Поясная сумка тряпичкая, с пластмассовой застежкой. Карман один. Цвет либо белый, либо красный, било синий. Макет: https://disk.yandex.ru/d/W7JVJnituL6xJw</t>
  </si>
  <si>
    <t>36</t>
  </si>
  <si>
    <t>Браслет магнитный. Материал селикон. На браслете необходимо нанести слова: "Будь в движении. МАНОУ "Центр молодёжи". Цвет браслетов: белый - 26 шт, красный - 22 шт, синий - 22 шт. Макет: https://braslet24.ru/type/slap/silicone-slap/</t>
  </si>
  <si>
    <t>37</t>
  </si>
  <si>
    <t>Футболка поло. Цвет черный. Размеры 48 - 20шт, 50 - 10 шт, 52 - 10 шт, 54- 6 шт. На футболке нанести спереди: орнамент состоящий из 2х целых пятиугольников, и 4х не целых. Цвета пятиугольников синий, желтый, бирюзовый. Сзади нанести текст желтым цветов "Молодёжь Рефтинский". Макет: https://disk.yandex.ru/d/Sm8j22tCP12Jjg</t>
  </si>
  <si>
    <t>38</t>
  </si>
  <si>
    <t>39</t>
  </si>
  <si>
    <t>Браслет силиконовый. Цвет красный 30 штук и белый - 30 штук. На браслете нанести "МАНОУ "Центр молодёжи". Размер детский. Макет: https://disk.yandex.ru/i/Y1F3fbuYImFpLw</t>
  </si>
  <si>
    <t>40</t>
  </si>
  <si>
    <t xml:space="preserve">Фигура стеклянная. Фигурка: стекло, Постамент: Стекло, На стекле гравируется необходимый макет: </t>
  </si>
  <si>
    <t>41</t>
  </si>
  <si>
    <t>4 штуки: «Гордость городского округа Рефтинский». Под названием нанести городской округ Рефтинский, логотип МАНОУ "Центр молодёжи", герб городского округа Рефтинский - https://disk.yandex.ru/i/vlg5kVfPIWdpQg</t>
  </si>
  <si>
    <t>42</t>
  </si>
  <si>
    <t>10 штук - "Фестиваль семей городского округа Рефтинский "Семейная команда", Под названием нанести городской округ Рефтинский, логотип МАНОУ "Центр молодёжи". Над названием герб городского округа Рефтинский - https://disk.yandex.ru/i/0XxdsAiwe41vhA</t>
  </si>
  <si>
    <t>43</t>
  </si>
  <si>
    <t>7 штук - " Ученик года - 2025". Под названием нанести городской округ Рефтинский, герб городского округа Рефтинский https://disk.yandex.ru/i/Q_NguMkAFFjZhg</t>
  </si>
  <si>
    <t>44</t>
  </si>
  <si>
    <t>Ручка шариковая с механизмом; Материал: пластик; Цвет: основного блока белый, колпачок синий; На основном блоке нанести МАНОУ «Центр молодёжи». Макет: https://disk.yandex.ru/i/Eo_hwJCSNt91xQ</t>
  </si>
  <si>
    <t>45</t>
  </si>
  <si>
    <t>Всего</t>
  </si>
  <si>
    <t>Итого</t>
  </si>
</sst>
</file>

<file path=xl/styles.xml><?xml version="1.0" encoding="utf-8"?>
<styleSheet xmlns="http://schemas.openxmlformats.org/spreadsheetml/2006/main">
  <fonts count="9">
    <font>
      <sz val="11"/>
      <color theme="1"/>
      <name val="Calibri"/>
      <family val="2"/>
      <charset val="204"/>
      <scheme val="minor"/>
    </font>
    <font>
      <u/>
      <sz val="11"/>
      <color theme="10"/>
      <name val="Calibri"/>
      <family val="2"/>
      <charset val="204"/>
    </font>
    <font>
      <sz val="12"/>
      <color theme="1"/>
      <name val="Times New Roman"/>
      <family val="1"/>
      <charset val="204"/>
    </font>
    <font>
      <sz val="12"/>
      <color rgb="FF000000"/>
      <name val="Times New Roman"/>
      <family val="1"/>
      <charset val="204"/>
    </font>
    <font>
      <sz val="12"/>
      <color rgb="FF1A1A1A"/>
      <name val="Times New Roman"/>
      <family val="1"/>
      <charset val="204"/>
    </font>
    <font>
      <u/>
      <sz val="12"/>
      <color theme="10"/>
      <name val="Times New Roman"/>
      <family val="1"/>
      <charset val="204"/>
    </font>
    <font>
      <b/>
      <sz val="12"/>
      <color theme="1"/>
      <name val="Times New Roman"/>
      <family val="1"/>
      <charset val="204"/>
    </font>
    <font>
      <sz val="12"/>
      <name val="Times New Roman"/>
      <family val="1"/>
      <charset val="204"/>
    </font>
    <font>
      <u/>
      <sz val="11"/>
      <color theme="10"/>
      <name val="Calibri"/>
      <family val="2"/>
      <scheme val="minor"/>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alignment vertical="top"/>
      <protection locked="0"/>
    </xf>
  </cellStyleXfs>
  <cellXfs count="45">
    <xf numFmtId="0" fontId="0" fillId="0" borderId="0" xfId="0"/>
    <xf numFmtId="49" fontId="2" fillId="0" borderId="0" xfId="0" applyNumberFormat="1" applyFont="1" applyAlignment="1">
      <alignment horizontal="center" vertical="center" wrapText="1"/>
    </xf>
    <xf numFmtId="0" fontId="2" fillId="0" borderId="0" xfId="0" applyNumberFormat="1" applyFont="1" applyAlignment="1">
      <alignment vertical="center" wrapText="1"/>
    </xf>
    <xf numFmtId="49" fontId="2" fillId="0" borderId="0" xfId="0" applyNumberFormat="1" applyFont="1" applyAlignment="1">
      <alignment vertical="center" wrapText="1"/>
    </xf>
    <xf numFmtId="49" fontId="6" fillId="0" borderId="1" xfId="0" applyNumberFormat="1" applyFont="1" applyBorder="1" applyAlignment="1">
      <alignment horizontal="center" vertical="center" wrapText="1"/>
    </xf>
    <xf numFmtId="1" fontId="6" fillId="0" borderId="1" xfId="0" applyNumberFormat="1" applyFont="1" applyBorder="1" applyAlignment="1">
      <alignment horizontal="center" vertical="center" wrapText="1"/>
    </xf>
    <xf numFmtId="2" fontId="6" fillId="0" borderId="1" xfId="0" applyNumberFormat="1" applyFont="1" applyBorder="1" applyAlignment="1">
      <alignment horizontal="center" vertical="center" wrapText="1"/>
    </xf>
    <xf numFmtId="0" fontId="6" fillId="0" borderId="1" xfId="0" applyNumberFormat="1" applyFont="1" applyBorder="1" applyAlignment="1">
      <alignment horizontal="center" vertical="center" wrapText="1"/>
    </xf>
    <xf numFmtId="49" fontId="2" fillId="0" borderId="0"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49" fontId="2" fillId="0" borderId="1" xfId="0" applyNumberFormat="1" applyFont="1" applyBorder="1" applyAlignment="1">
      <alignment vertical="center" wrapText="1"/>
    </xf>
    <xf numFmtId="1" fontId="2" fillId="0" borderId="1" xfId="0" applyNumberFormat="1" applyFont="1" applyBorder="1" applyAlignment="1">
      <alignment horizontal="center" vertical="center" wrapText="1"/>
    </xf>
    <xf numFmtId="2" fontId="2" fillId="0" borderId="1" xfId="0" applyNumberFormat="1" applyFont="1" applyBorder="1" applyAlignment="1">
      <alignment horizontal="center" vertical="center" wrapText="1"/>
    </xf>
    <xf numFmtId="0" fontId="2" fillId="0" borderId="1" xfId="0" applyNumberFormat="1" applyFont="1" applyBorder="1" applyAlignment="1">
      <alignment vertical="center" wrapText="1"/>
    </xf>
    <xf numFmtId="0" fontId="4" fillId="0" borderId="1" xfId="0" applyNumberFormat="1" applyFont="1" applyBorder="1" applyAlignment="1">
      <alignment vertical="center" wrapText="1"/>
    </xf>
    <xf numFmtId="0" fontId="3" fillId="0" borderId="1" xfId="0" applyNumberFormat="1" applyFont="1" applyBorder="1" applyAlignment="1">
      <alignment vertical="center" wrapText="1"/>
    </xf>
    <xf numFmtId="49" fontId="8" fillId="0" borderId="0" xfId="1" applyNumberFormat="1" applyFont="1" applyAlignment="1" applyProtection="1">
      <alignment vertical="center" wrapText="1"/>
    </xf>
    <xf numFmtId="2" fontId="7" fillId="0" borderId="1" xfId="0" applyNumberFormat="1" applyFont="1" applyBorder="1" applyAlignment="1">
      <alignment horizontal="center" vertical="center" wrapText="1"/>
    </xf>
    <xf numFmtId="49" fontId="2" fillId="2" borderId="1" xfId="0" applyNumberFormat="1" applyFont="1" applyFill="1" applyBorder="1" applyAlignment="1">
      <alignment vertical="center" wrapText="1"/>
    </xf>
    <xf numFmtId="1" fontId="2" fillId="2" borderId="1" xfId="0" applyNumberFormat="1" applyFont="1" applyFill="1" applyBorder="1" applyAlignment="1">
      <alignment horizontal="center" vertical="center" wrapText="1"/>
    </xf>
    <xf numFmtId="2" fontId="2" fillId="2" borderId="1" xfId="0" applyNumberFormat="1" applyFont="1" applyFill="1" applyBorder="1" applyAlignment="1">
      <alignment horizontal="center" vertical="center" wrapText="1"/>
    </xf>
    <xf numFmtId="0" fontId="3" fillId="2" borderId="1" xfId="0" applyNumberFormat="1" applyFont="1" applyFill="1" applyBorder="1" applyAlignment="1">
      <alignment vertical="center" wrapText="1"/>
    </xf>
    <xf numFmtId="49" fontId="8" fillId="2" borderId="0" xfId="1" applyNumberFormat="1" applyFont="1" applyFill="1" applyAlignment="1" applyProtection="1">
      <alignment vertical="center" wrapText="1"/>
    </xf>
    <xf numFmtId="49" fontId="2" fillId="2" borderId="0" xfId="0" applyNumberFormat="1" applyFont="1" applyFill="1" applyAlignment="1">
      <alignment vertical="center" wrapText="1"/>
    </xf>
    <xf numFmtId="49" fontId="5" fillId="0" borderId="0" xfId="1" applyNumberFormat="1" applyFont="1" applyAlignment="1" applyProtection="1">
      <alignment vertical="center" wrapText="1"/>
    </xf>
    <xf numFmtId="49" fontId="2" fillId="2" borderId="1" xfId="0" applyNumberFormat="1" applyFont="1" applyFill="1" applyBorder="1" applyAlignment="1">
      <alignment horizontal="left" vertical="center" wrapText="1"/>
    </xf>
    <xf numFmtId="1" fontId="7" fillId="2" borderId="1" xfId="0" applyNumberFormat="1" applyFont="1" applyFill="1" applyBorder="1" applyAlignment="1">
      <alignment horizontal="center" vertical="center" wrapText="1"/>
    </xf>
    <xf numFmtId="2" fontId="7"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left" vertical="center" wrapText="1"/>
    </xf>
    <xf numFmtId="49" fontId="7" fillId="2" borderId="1" xfId="0" applyNumberFormat="1" applyFont="1" applyFill="1" applyBorder="1" applyAlignment="1">
      <alignment vertical="center" wrapText="1"/>
    </xf>
    <xf numFmtId="0" fontId="3" fillId="3" borderId="1" xfId="0" applyNumberFormat="1" applyFont="1" applyFill="1" applyBorder="1" applyAlignment="1">
      <alignment horizontal="left" vertical="center" wrapText="1"/>
    </xf>
    <xf numFmtId="49" fontId="2" fillId="0" borderId="1" xfId="0" applyNumberFormat="1" applyFont="1" applyBorder="1" applyAlignment="1">
      <alignment horizontal="left" vertical="center" wrapText="1"/>
    </xf>
    <xf numFmtId="1" fontId="7" fillId="0" borderId="1" xfId="0" applyNumberFormat="1" applyFont="1" applyBorder="1" applyAlignment="1">
      <alignment horizontal="center" vertical="center" wrapText="1"/>
    </xf>
    <xf numFmtId="49" fontId="6" fillId="0" borderId="1" xfId="0" applyNumberFormat="1" applyFont="1" applyBorder="1" applyAlignment="1">
      <alignment vertical="center" wrapText="1"/>
    </xf>
    <xf numFmtId="49" fontId="6" fillId="0" borderId="0" xfId="0" applyNumberFormat="1" applyFont="1" applyBorder="1" applyAlignment="1">
      <alignment vertical="center" wrapText="1"/>
    </xf>
    <xf numFmtId="1" fontId="6" fillId="0" borderId="0" xfId="0" applyNumberFormat="1" applyFont="1" applyBorder="1" applyAlignment="1">
      <alignment horizontal="center" vertical="center" wrapText="1"/>
    </xf>
    <xf numFmtId="2" fontId="6" fillId="0" borderId="0" xfId="0" applyNumberFormat="1" applyFont="1" applyBorder="1" applyAlignment="1">
      <alignment horizontal="center" vertical="center" wrapText="1"/>
    </xf>
    <xf numFmtId="1" fontId="2" fillId="0" borderId="0" xfId="0" applyNumberFormat="1" applyFont="1" applyAlignment="1">
      <alignment horizontal="center" vertical="center" wrapText="1"/>
    </xf>
    <xf numFmtId="2" fontId="2" fillId="0" borderId="0" xfId="0" applyNumberFormat="1" applyFont="1" applyAlignment="1">
      <alignment horizontal="center" vertical="center" wrapText="1"/>
    </xf>
    <xf numFmtId="1" fontId="2" fillId="0" borderId="1" xfId="0" applyNumberFormat="1" applyFont="1" applyBorder="1" applyAlignment="1">
      <alignment horizontal="center" vertical="center" wrapText="1"/>
    </xf>
    <xf numFmtId="49" fontId="6" fillId="2" borderId="0" xfId="0" applyNumberFormat="1"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49" fontId="2" fillId="0" borderId="1" xfId="0" applyNumberFormat="1" applyFont="1" applyBorder="1" applyAlignment="1">
      <alignment horizontal="center" vertical="center" wrapText="1"/>
    </xf>
    <xf numFmtId="1" fontId="2" fillId="0" borderId="1" xfId="0" applyNumberFormat="1" applyFont="1" applyBorder="1" applyAlignment="1">
      <alignment horizontal="center" vertical="center" wrapText="1"/>
    </xf>
    <xf numFmtId="2" fontId="2" fillId="0" borderId="1" xfId="0" applyNumberFormat="1" applyFont="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54"/>
  <sheetViews>
    <sheetView tabSelected="1" topLeftCell="A49" workbookViewId="0">
      <selection activeCell="C56" sqref="C56"/>
    </sheetView>
  </sheetViews>
  <sheetFormatPr defaultColWidth="9.140625" defaultRowHeight="15.75"/>
  <cols>
    <col min="1" max="1" width="6.42578125" style="1" customWidth="1"/>
    <col min="2" max="2" width="26.5703125" style="3" customWidth="1"/>
    <col min="3" max="3" width="18" style="37" customWidth="1"/>
    <col min="4" max="4" width="10.140625" style="38" customWidth="1"/>
    <col min="5" max="5" width="14.42578125" style="38" customWidth="1"/>
    <col min="6" max="6" width="53.7109375" style="2" customWidth="1"/>
    <col min="7" max="7" width="43.140625" style="3" customWidth="1"/>
    <col min="8" max="8" width="66.7109375" style="3" customWidth="1"/>
    <col min="9" max="9" width="31.28515625" style="3" bestFit="1" customWidth="1"/>
    <col min="10" max="16384" width="9.140625" style="3"/>
  </cols>
  <sheetData>
    <row r="1" spans="1:7" ht="31.5" customHeight="1">
      <c r="B1" s="40" t="s">
        <v>71</v>
      </c>
      <c r="C1" s="40"/>
      <c r="D1" s="40"/>
      <c r="E1" s="40"/>
    </row>
    <row r="2" spans="1:7" ht="31.5">
      <c r="A2" s="4" t="s">
        <v>58</v>
      </c>
      <c r="B2" s="4" t="s">
        <v>72</v>
      </c>
      <c r="C2" s="5" t="s">
        <v>37</v>
      </c>
      <c r="D2" s="6" t="s">
        <v>73</v>
      </c>
      <c r="E2" s="6" t="s">
        <v>74</v>
      </c>
      <c r="F2" s="7" t="s">
        <v>75</v>
      </c>
      <c r="G2" s="8"/>
    </row>
    <row r="3" spans="1:7" ht="47.25">
      <c r="A3" s="9">
        <v>1</v>
      </c>
      <c r="B3" s="10" t="s">
        <v>0</v>
      </c>
      <c r="C3" s="11">
        <v>906</v>
      </c>
      <c r="D3" s="12">
        <v>22</v>
      </c>
      <c r="E3" s="12">
        <f>C3*D3</f>
        <v>19932</v>
      </c>
      <c r="F3" s="13" t="s">
        <v>38</v>
      </c>
    </row>
    <row r="4" spans="1:7" ht="47.25">
      <c r="A4" s="9">
        <v>2</v>
      </c>
      <c r="B4" s="10" t="s">
        <v>2</v>
      </c>
      <c r="C4" s="11">
        <v>30</v>
      </c>
      <c r="D4" s="12">
        <v>244</v>
      </c>
      <c r="E4" s="12">
        <f t="shared" ref="E4:E28" si="0">C4*D4</f>
        <v>7320</v>
      </c>
      <c r="F4" s="13" t="s">
        <v>39</v>
      </c>
    </row>
    <row r="5" spans="1:7" ht="346.5">
      <c r="A5" s="9">
        <v>3</v>
      </c>
      <c r="B5" s="10" t="s">
        <v>4</v>
      </c>
      <c r="C5" s="11">
        <f>9+3+3+3+3</f>
        <v>21</v>
      </c>
      <c r="D5" s="12">
        <v>651</v>
      </c>
      <c r="E5" s="12">
        <f t="shared" si="0"/>
        <v>13671</v>
      </c>
      <c r="F5" s="13" t="s">
        <v>40</v>
      </c>
    </row>
    <row r="6" spans="1:7" ht="63">
      <c r="A6" s="9">
        <v>4</v>
      </c>
      <c r="B6" s="10" t="s">
        <v>5</v>
      </c>
      <c r="C6" s="11">
        <f>30+10</f>
        <v>40</v>
      </c>
      <c r="D6" s="12">
        <v>326</v>
      </c>
      <c r="E6" s="12">
        <f t="shared" si="0"/>
        <v>13040</v>
      </c>
      <c r="F6" s="14" t="s">
        <v>41</v>
      </c>
    </row>
    <row r="7" spans="1:7" ht="31.5">
      <c r="A7" s="9">
        <v>5</v>
      </c>
      <c r="B7" s="10" t="s">
        <v>6</v>
      </c>
      <c r="C7" s="11">
        <f>8+8</f>
        <v>16</v>
      </c>
      <c r="D7" s="12">
        <v>760</v>
      </c>
      <c r="E7" s="12">
        <f t="shared" si="0"/>
        <v>12160</v>
      </c>
      <c r="F7" s="13" t="s">
        <v>42</v>
      </c>
    </row>
    <row r="8" spans="1:7" ht="31.5">
      <c r="A8" s="9">
        <v>6</v>
      </c>
      <c r="B8" s="10" t="s">
        <v>7</v>
      </c>
      <c r="C8" s="11">
        <v>15</v>
      </c>
      <c r="D8" s="12">
        <v>109</v>
      </c>
      <c r="E8" s="12">
        <f t="shared" si="0"/>
        <v>1635</v>
      </c>
      <c r="F8" s="13" t="s">
        <v>43</v>
      </c>
    </row>
    <row r="9" spans="1:7" ht="47.25">
      <c r="A9" s="9">
        <v>7</v>
      </c>
      <c r="B9" s="10" t="s">
        <v>10</v>
      </c>
      <c r="C9" s="11">
        <v>15</v>
      </c>
      <c r="D9" s="12">
        <v>1034</v>
      </c>
      <c r="E9" s="12">
        <f t="shared" si="0"/>
        <v>15510</v>
      </c>
      <c r="F9" s="14" t="s">
        <v>46</v>
      </c>
    </row>
    <row r="10" spans="1:7" ht="47.25">
      <c r="A10" s="9">
        <v>8</v>
      </c>
      <c r="B10" s="10" t="s">
        <v>13</v>
      </c>
      <c r="C10" s="11">
        <f>30+5</f>
        <v>35</v>
      </c>
      <c r="D10" s="12">
        <v>271</v>
      </c>
      <c r="E10" s="12">
        <f t="shared" si="0"/>
        <v>9485</v>
      </c>
      <c r="F10" s="15" t="s">
        <v>76</v>
      </c>
      <c r="G10" s="16"/>
    </row>
    <row r="11" spans="1:7" ht="267.75">
      <c r="A11" s="9">
        <v>9</v>
      </c>
      <c r="B11" s="10" t="s">
        <v>15</v>
      </c>
      <c r="C11" s="11">
        <v>10</v>
      </c>
      <c r="D11" s="17">
        <v>3534</v>
      </c>
      <c r="E11" s="12">
        <f t="shared" si="0"/>
        <v>35340</v>
      </c>
      <c r="F11" s="15" t="s">
        <v>47</v>
      </c>
    </row>
    <row r="12" spans="1:7">
      <c r="A12" s="9">
        <v>10</v>
      </c>
      <c r="B12" s="10" t="s">
        <v>16</v>
      </c>
      <c r="C12" s="11">
        <v>10</v>
      </c>
      <c r="D12" s="12">
        <v>567</v>
      </c>
      <c r="E12" s="12">
        <f t="shared" si="0"/>
        <v>5670</v>
      </c>
      <c r="F12" s="15" t="s">
        <v>48</v>
      </c>
    </row>
    <row r="13" spans="1:7" s="23" customFormat="1" ht="47.25">
      <c r="A13" s="9">
        <v>11</v>
      </c>
      <c r="B13" s="18" t="s">
        <v>77</v>
      </c>
      <c r="C13" s="19">
        <v>30</v>
      </c>
      <c r="D13" s="20">
        <v>197</v>
      </c>
      <c r="E13" s="20">
        <f t="shared" si="0"/>
        <v>5910</v>
      </c>
      <c r="F13" s="21" t="s">
        <v>78</v>
      </c>
      <c r="G13" s="22"/>
    </row>
    <row r="14" spans="1:7" ht="47.25">
      <c r="A14" s="9">
        <v>12</v>
      </c>
      <c r="B14" s="10" t="s">
        <v>17</v>
      </c>
      <c r="C14" s="11">
        <v>48</v>
      </c>
      <c r="D14" s="12">
        <v>163</v>
      </c>
      <c r="E14" s="12">
        <f t="shared" si="0"/>
        <v>7824</v>
      </c>
      <c r="F14" s="13" t="s">
        <v>79</v>
      </c>
      <c r="G14" s="24"/>
    </row>
    <row r="15" spans="1:7" ht="173.25">
      <c r="A15" s="9">
        <v>13</v>
      </c>
      <c r="B15" s="10" t="s">
        <v>18</v>
      </c>
      <c r="C15" s="11" t="s">
        <v>31</v>
      </c>
      <c r="D15" s="12">
        <v>76</v>
      </c>
      <c r="E15" s="12">
        <f t="shared" si="0"/>
        <v>2280</v>
      </c>
      <c r="F15" s="13" t="s">
        <v>49</v>
      </c>
    </row>
    <row r="16" spans="1:7" ht="173.25">
      <c r="A16" s="9">
        <v>14</v>
      </c>
      <c r="B16" s="10" t="s">
        <v>19</v>
      </c>
      <c r="C16" s="11" t="s">
        <v>31</v>
      </c>
      <c r="D16" s="12">
        <v>76</v>
      </c>
      <c r="E16" s="12">
        <f t="shared" si="0"/>
        <v>2280</v>
      </c>
      <c r="F16" s="13" t="s">
        <v>50</v>
      </c>
    </row>
    <row r="17" spans="1:7" ht="173.25">
      <c r="A17" s="9">
        <v>15</v>
      </c>
      <c r="B17" s="10" t="s">
        <v>20</v>
      </c>
      <c r="C17" s="11" t="s">
        <v>31</v>
      </c>
      <c r="D17" s="12">
        <v>76</v>
      </c>
      <c r="E17" s="12">
        <f t="shared" si="0"/>
        <v>2280</v>
      </c>
      <c r="F17" s="13" t="s">
        <v>51</v>
      </c>
    </row>
    <row r="18" spans="1:7" ht="31.5">
      <c r="A18" s="9">
        <v>16</v>
      </c>
      <c r="B18" s="10" t="s">
        <v>21</v>
      </c>
      <c r="C18" s="11">
        <v>9</v>
      </c>
      <c r="D18" s="12">
        <v>76</v>
      </c>
      <c r="E18" s="12">
        <f t="shared" si="0"/>
        <v>684</v>
      </c>
      <c r="F18" s="13" t="s">
        <v>52</v>
      </c>
    </row>
    <row r="19" spans="1:7" ht="47.25">
      <c r="A19" s="9">
        <v>17</v>
      </c>
      <c r="B19" s="10" t="s">
        <v>22</v>
      </c>
      <c r="C19" s="11">
        <f>9+24+15</f>
        <v>48</v>
      </c>
      <c r="D19" s="12">
        <v>109</v>
      </c>
      <c r="E19" s="12">
        <f t="shared" si="0"/>
        <v>5232</v>
      </c>
      <c r="F19" s="13" t="s">
        <v>39</v>
      </c>
    </row>
    <row r="20" spans="1:7" ht="78.75">
      <c r="A20" s="9">
        <v>18</v>
      </c>
      <c r="B20" s="10" t="s">
        <v>36</v>
      </c>
      <c r="C20" s="11">
        <v>50</v>
      </c>
      <c r="D20" s="12">
        <v>76</v>
      </c>
      <c r="E20" s="12">
        <f t="shared" si="0"/>
        <v>3800</v>
      </c>
      <c r="F20" s="13" t="s">
        <v>53</v>
      </c>
    </row>
    <row r="21" spans="1:7" ht="94.5">
      <c r="A21" s="9">
        <v>19</v>
      </c>
      <c r="B21" s="10" t="s">
        <v>23</v>
      </c>
      <c r="C21" s="11">
        <f>20+27</f>
        <v>47</v>
      </c>
      <c r="D21" s="12">
        <v>163</v>
      </c>
      <c r="E21" s="12">
        <f t="shared" si="0"/>
        <v>7661</v>
      </c>
      <c r="F21" s="13" t="s">
        <v>54</v>
      </c>
    </row>
    <row r="22" spans="1:7" ht="31.5">
      <c r="A22" s="9">
        <v>20</v>
      </c>
      <c r="B22" s="10" t="s">
        <v>24</v>
      </c>
      <c r="C22" s="11">
        <v>40</v>
      </c>
      <c r="D22" s="12">
        <v>43</v>
      </c>
      <c r="E22" s="12">
        <f t="shared" si="0"/>
        <v>1720</v>
      </c>
      <c r="F22" s="13" t="s">
        <v>55</v>
      </c>
    </row>
    <row r="23" spans="1:7" ht="47.25">
      <c r="A23" s="9">
        <v>21</v>
      </c>
      <c r="B23" s="10" t="s">
        <v>25</v>
      </c>
      <c r="C23" s="11">
        <v>24</v>
      </c>
      <c r="D23" s="12">
        <v>54</v>
      </c>
      <c r="E23" s="12">
        <f t="shared" si="0"/>
        <v>1296</v>
      </c>
      <c r="F23" s="13" t="s">
        <v>80</v>
      </c>
    </row>
    <row r="24" spans="1:7" ht="78.75">
      <c r="A24" s="9">
        <v>22</v>
      </c>
      <c r="B24" s="10" t="s">
        <v>35</v>
      </c>
      <c r="C24" s="11">
        <v>8</v>
      </c>
      <c r="D24" s="12">
        <v>185</v>
      </c>
      <c r="E24" s="12">
        <f t="shared" si="0"/>
        <v>1480</v>
      </c>
      <c r="F24" s="13" t="s">
        <v>81</v>
      </c>
    </row>
    <row r="25" spans="1:7" ht="31.5">
      <c r="A25" s="9">
        <v>23</v>
      </c>
      <c r="B25" s="10" t="s">
        <v>26</v>
      </c>
      <c r="C25" s="11">
        <v>25</v>
      </c>
      <c r="D25" s="12">
        <v>54</v>
      </c>
      <c r="E25" s="12">
        <f t="shared" si="0"/>
        <v>1350</v>
      </c>
      <c r="F25" s="13" t="s">
        <v>56</v>
      </c>
    </row>
    <row r="26" spans="1:7" ht="31.5">
      <c r="A26" s="9">
        <v>24</v>
      </c>
      <c r="B26" s="10" t="s">
        <v>27</v>
      </c>
      <c r="C26" s="11">
        <v>25</v>
      </c>
      <c r="D26" s="12">
        <v>76</v>
      </c>
      <c r="E26" s="12">
        <f t="shared" si="0"/>
        <v>1900</v>
      </c>
      <c r="F26" s="13" t="s">
        <v>57</v>
      </c>
    </row>
    <row r="27" spans="1:7" ht="31.5">
      <c r="A27" s="9">
        <v>25</v>
      </c>
      <c r="B27" s="25" t="s">
        <v>64</v>
      </c>
      <c r="C27" s="26">
        <v>20</v>
      </c>
      <c r="D27" s="27">
        <v>1134</v>
      </c>
      <c r="E27" s="27">
        <f t="shared" si="0"/>
        <v>22680</v>
      </c>
      <c r="F27" s="15" t="s">
        <v>65</v>
      </c>
    </row>
    <row r="28" spans="1:7" ht="220.5">
      <c r="A28" s="9">
        <v>26</v>
      </c>
      <c r="B28" s="25" t="s">
        <v>66</v>
      </c>
      <c r="C28" s="26">
        <v>10</v>
      </c>
      <c r="D28" s="27">
        <v>3534</v>
      </c>
      <c r="E28" s="27">
        <f t="shared" si="0"/>
        <v>35340</v>
      </c>
      <c r="F28" s="13" t="s">
        <v>67</v>
      </c>
    </row>
    <row r="29" spans="1:7">
      <c r="A29" s="9"/>
      <c r="B29" s="25"/>
      <c r="C29" s="26">
        <f>C28+C27+C26+C25+C24+C23+C22+C21+C20+C19+C18+C17+C15+C16+C14+C13+C12+C11+C10+C9+C8+C7+C6+C5+C4+C3</f>
        <v>1572</v>
      </c>
      <c r="D29" s="26"/>
      <c r="E29" s="26">
        <f t="shared" ref="E29" si="1">E28+E27+E26+E25+E24+E23+E22+E21+E20+E19+E18+E17+E15+E16+E14+E13+E12+E11+E10+E9+E8+E7+E6+E5+E4+E3</f>
        <v>237480</v>
      </c>
      <c r="F29" s="13"/>
    </row>
    <row r="30" spans="1:7" ht="31.5" customHeight="1">
      <c r="A30" s="9"/>
      <c r="B30" s="41" t="s">
        <v>82</v>
      </c>
      <c r="C30" s="41"/>
      <c r="D30" s="41"/>
      <c r="E30" s="41"/>
      <c r="F30" s="13"/>
    </row>
    <row r="31" spans="1:7" ht="78.75">
      <c r="A31" s="9" t="s">
        <v>28</v>
      </c>
      <c r="B31" s="28" t="s">
        <v>59</v>
      </c>
      <c r="C31" s="26">
        <v>80</v>
      </c>
      <c r="D31" s="27">
        <v>1285</v>
      </c>
      <c r="E31" s="27">
        <f>C31*D31</f>
        <v>102800</v>
      </c>
      <c r="F31" s="15" t="s">
        <v>83</v>
      </c>
      <c r="G31" s="16"/>
    </row>
    <row r="32" spans="1:7" ht="47.25">
      <c r="A32" s="9" t="s">
        <v>29</v>
      </c>
      <c r="B32" s="29" t="s">
        <v>60</v>
      </c>
      <c r="C32" s="26">
        <v>50</v>
      </c>
      <c r="D32" s="27">
        <v>368</v>
      </c>
      <c r="E32" s="27">
        <f>C32*D32</f>
        <v>18400</v>
      </c>
      <c r="F32" s="15" t="s">
        <v>84</v>
      </c>
      <c r="G32" s="16"/>
    </row>
    <row r="33" spans="1:7" ht="94.5">
      <c r="A33" s="9" t="s">
        <v>30</v>
      </c>
      <c r="B33" s="25" t="s">
        <v>61</v>
      </c>
      <c r="C33" s="26">
        <v>200</v>
      </c>
      <c r="D33" s="27">
        <v>157</v>
      </c>
      <c r="E33" s="27">
        <f t="shared" ref="E33:E40" si="2">C33*D33</f>
        <v>31400</v>
      </c>
      <c r="F33" s="15" t="s">
        <v>85</v>
      </c>
    </row>
    <row r="34" spans="1:7" ht="63">
      <c r="A34" s="9" t="s">
        <v>31</v>
      </c>
      <c r="B34" s="25" t="s">
        <v>86</v>
      </c>
      <c r="C34" s="26">
        <v>150</v>
      </c>
      <c r="D34" s="27">
        <v>134</v>
      </c>
      <c r="E34" s="27">
        <f t="shared" si="2"/>
        <v>20100</v>
      </c>
      <c r="F34" s="30" t="s">
        <v>87</v>
      </c>
      <c r="G34" s="16"/>
    </row>
    <row r="35" spans="1:7" ht="78.75">
      <c r="A35" s="9" t="s">
        <v>32</v>
      </c>
      <c r="B35" s="25" t="s">
        <v>62</v>
      </c>
      <c r="C35" s="26">
        <v>30</v>
      </c>
      <c r="D35" s="27">
        <v>1260</v>
      </c>
      <c r="E35" s="27">
        <f t="shared" si="2"/>
        <v>37800</v>
      </c>
      <c r="F35" s="13" t="s">
        <v>88</v>
      </c>
      <c r="G35" s="16"/>
    </row>
    <row r="36" spans="1:7" ht="31.5">
      <c r="A36" s="9" t="s">
        <v>33</v>
      </c>
      <c r="B36" s="25" t="s">
        <v>63</v>
      </c>
      <c r="C36" s="26">
        <v>81</v>
      </c>
      <c r="D36" s="27">
        <v>54</v>
      </c>
      <c r="E36" s="27">
        <f t="shared" si="2"/>
        <v>4374</v>
      </c>
      <c r="F36" s="13" t="s">
        <v>89</v>
      </c>
      <c r="G36" s="16"/>
    </row>
    <row r="37" spans="1:7" ht="47.25">
      <c r="A37" s="9" t="s">
        <v>34</v>
      </c>
      <c r="B37" s="25" t="s">
        <v>68</v>
      </c>
      <c r="C37" s="26">
        <v>20</v>
      </c>
      <c r="D37" s="27">
        <v>500</v>
      </c>
      <c r="E37" s="27">
        <f t="shared" si="2"/>
        <v>10000</v>
      </c>
      <c r="F37" s="15" t="s">
        <v>90</v>
      </c>
      <c r="G37" s="16"/>
    </row>
    <row r="38" spans="1:7" ht="31.5">
      <c r="A38" s="9" t="s">
        <v>91</v>
      </c>
      <c r="B38" s="25" t="s">
        <v>69</v>
      </c>
      <c r="C38" s="26">
        <v>10</v>
      </c>
      <c r="D38" s="27">
        <v>814</v>
      </c>
      <c r="E38" s="27">
        <f t="shared" si="2"/>
        <v>8140</v>
      </c>
      <c r="F38" s="13" t="s">
        <v>92</v>
      </c>
    </row>
    <row r="39" spans="1:7" ht="63">
      <c r="A39" s="9" t="s">
        <v>93</v>
      </c>
      <c r="B39" s="31" t="s">
        <v>70</v>
      </c>
      <c r="C39" s="32">
        <v>20</v>
      </c>
      <c r="D39" s="17">
        <v>800</v>
      </c>
      <c r="E39" s="27">
        <f t="shared" si="2"/>
        <v>16000</v>
      </c>
      <c r="F39" s="13" t="s">
        <v>94</v>
      </c>
      <c r="G39" s="16"/>
    </row>
    <row r="40" spans="1:7" ht="78.75">
      <c r="A40" s="9" t="s">
        <v>95</v>
      </c>
      <c r="B40" s="10" t="s">
        <v>1</v>
      </c>
      <c r="C40" s="11">
        <f>35+35</f>
        <v>70</v>
      </c>
      <c r="D40" s="12">
        <v>57</v>
      </c>
      <c r="E40" s="12">
        <f t="shared" si="2"/>
        <v>3990</v>
      </c>
      <c r="F40" s="15" t="s">
        <v>96</v>
      </c>
      <c r="G40" s="16"/>
    </row>
    <row r="41" spans="1:7" ht="126">
      <c r="A41" s="9" t="s">
        <v>97</v>
      </c>
      <c r="B41" s="10" t="s">
        <v>3</v>
      </c>
      <c r="C41" s="11">
        <f>10+24+12</f>
        <v>46</v>
      </c>
      <c r="D41" s="12">
        <v>1284</v>
      </c>
      <c r="E41" s="12">
        <f>C41*D41</f>
        <v>59064</v>
      </c>
      <c r="F41" s="13" t="s">
        <v>98</v>
      </c>
      <c r="G41" s="16"/>
    </row>
    <row r="42" spans="1:7" ht="94.5">
      <c r="A42" s="9" t="s">
        <v>99</v>
      </c>
      <c r="B42" s="10" t="s">
        <v>9</v>
      </c>
      <c r="C42" s="11">
        <v>12</v>
      </c>
      <c r="D42" s="12">
        <v>884</v>
      </c>
      <c r="E42" s="12">
        <f>C42*D42</f>
        <v>10608</v>
      </c>
      <c r="F42" s="13" t="s">
        <v>45</v>
      </c>
    </row>
    <row r="43" spans="1:7" ht="63">
      <c r="A43" s="9" t="s">
        <v>100</v>
      </c>
      <c r="B43" s="10" t="s">
        <v>11</v>
      </c>
      <c r="C43" s="11">
        <f>30+30</f>
        <v>60</v>
      </c>
      <c r="D43" s="12">
        <v>110</v>
      </c>
      <c r="E43" s="12">
        <f>C43*D43</f>
        <v>6600</v>
      </c>
      <c r="F43" s="14" t="s">
        <v>101</v>
      </c>
      <c r="G43" s="16"/>
    </row>
    <row r="44" spans="1:7" ht="31.5">
      <c r="A44" s="9" t="s">
        <v>102</v>
      </c>
      <c r="B44" s="42" t="s">
        <v>12</v>
      </c>
      <c r="C44" s="43">
        <f>4+10+7</f>
        <v>21</v>
      </c>
      <c r="D44" s="44">
        <v>1845</v>
      </c>
      <c r="E44" s="44">
        <f>C44*D44</f>
        <v>38745</v>
      </c>
      <c r="F44" s="13" t="s">
        <v>103</v>
      </c>
    </row>
    <row r="45" spans="1:7" ht="78.75">
      <c r="A45" s="9" t="s">
        <v>104</v>
      </c>
      <c r="B45" s="42"/>
      <c r="C45" s="43"/>
      <c r="D45" s="44"/>
      <c r="E45" s="44"/>
      <c r="F45" s="10" t="s">
        <v>105</v>
      </c>
    </row>
    <row r="46" spans="1:7" ht="94.5">
      <c r="A46" s="9" t="s">
        <v>106</v>
      </c>
      <c r="B46" s="42"/>
      <c r="C46" s="43"/>
      <c r="D46" s="44"/>
      <c r="E46" s="44"/>
      <c r="F46" s="10" t="s">
        <v>107</v>
      </c>
    </row>
    <row r="47" spans="1:7" ht="63">
      <c r="A47" s="9" t="s">
        <v>108</v>
      </c>
      <c r="B47" s="42"/>
      <c r="C47" s="43"/>
      <c r="D47" s="44"/>
      <c r="E47" s="44"/>
      <c r="F47" s="10" t="s">
        <v>109</v>
      </c>
    </row>
    <row r="48" spans="1:7" ht="78.75">
      <c r="A48" s="9" t="s">
        <v>110</v>
      </c>
      <c r="B48" s="10" t="s">
        <v>14</v>
      </c>
      <c r="C48" s="11">
        <v>30</v>
      </c>
      <c r="D48" s="12">
        <v>190</v>
      </c>
      <c r="E48" s="12">
        <f>C48*D48</f>
        <v>5700</v>
      </c>
      <c r="F48" s="14" t="s">
        <v>111</v>
      </c>
      <c r="G48" s="16"/>
    </row>
    <row r="49" spans="1:6" ht="78.75">
      <c r="A49" s="9" t="s">
        <v>112</v>
      </c>
      <c r="B49" s="10" t="s">
        <v>8</v>
      </c>
      <c r="C49" s="11">
        <v>3</v>
      </c>
      <c r="D49" s="12">
        <v>1234</v>
      </c>
      <c r="E49" s="12">
        <f>C49*D49</f>
        <v>3702</v>
      </c>
      <c r="F49" s="13" t="s">
        <v>44</v>
      </c>
    </row>
    <row r="50" spans="1:6">
      <c r="A50" s="9"/>
      <c r="B50" s="10" t="s">
        <v>113</v>
      </c>
      <c r="C50" s="11">
        <f>C49+C48+C44+C43+C42+C41+C40+C39+C38+C37+C36+C35+C34+C33+C32+C31</f>
        <v>883</v>
      </c>
      <c r="D50" s="39"/>
      <c r="E50" s="39">
        <f t="shared" ref="E50" si="3">E49+E48+E44+E43+E42+E41+E40+E39+E38+E37+E36+E35+E34+E33+E32+E31</f>
        <v>377423</v>
      </c>
    </row>
    <row r="51" spans="1:6">
      <c r="A51" s="9"/>
      <c r="B51" s="33" t="s">
        <v>114</v>
      </c>
      <c r="C51" s="5">
        <f>C29+C50</f>
        <v>2455</v>
      </c>
      <c r="D51" s="6"/>
      <c r="E51" s="6">
        <f>E50+E29</f>
        <v>614903</v>
      </c>
    </row>
    <row r="52" spans="1:6">
      <c r="A52" s="8"/>
      <c r="B52" s="34"/>
      <c r="C52" s="35"/>
      <c r="D52" s="36"/>
      <c r="E52" s="36"/>
    </row>
    <row r="53" spans="1:6">
      <c r="A53" s="8"/>
      <c r="B53" s="34"/>
      <c r="C53" s="35"/>
      <c r="D53" s="36"/>
      <c r="E53" s="36"/>
    </row>
    <row r="54" spans="1:6">
      <c r="A54" s="8"/>
      <c r="B54" s="34"/>
      <c r="C54" s="35"/>
      <c r="D54" s="36"/>
      <c r="E54" s="36"/>
    </row>
  </sheetData>
  <mergeCells count="6">
    <mergeCell ref="B1:E1"/>
    <mergeCell ref="B30:E30"/>
    <mergeCell ref="B44:B47"/>
    <mergeCell ref="C44:C47"/>
    <mergeCell ref="D44:D47"/>
    <mergeCell ref="E44:E47"/>
  </mergeCells>
  <pageMargins left="0.70866141732283472" right="0.33" top="0.52" bottom="0.48" header="0.31496062992125984" footer="0.31496062992125984"/>
  <pageSetup paperSize="9"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техническое задание</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Инна</dc:creator>
  <cp:lastModifiedBy>Инна</cp:lastModifiedBy>
  <cp:lastPrinted>2025-04-21T03:54:12Z</cp:lastPrinted>
  <dcterms:created xsi:type="dcterms:W3CDTF">2025-04-02T19:07:26Z</dcterms:created>
  <dcterms:modified xsi:type="dcterms:W3CDTF">2025-04-21T12:43:19Z</dcterms:modified>
</cp:coreProperties>
</file>