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OneDrive\Рабочий стол\ЗАКУПКИ ПЭС\СИП_КАБЕЛЬ_2025\"/>
    </mc:Choice>
  </mc:AlternateContent>
  <bookViews>
    <workbookView xWindow="57480" yWindow="-120" windowWidth="29040" windowHeight="164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Лист1!$A$1:$Q$13</definedName>
  </definedNames>
  <calcPr calcId="162913"/>
</workbook>
</file>

<file path=xl/calcChain.xml><?xml version="1.0" encoding="utf-8"?>
<calcChain xmlns="http://schemas.openxmlformats.org/spreadsheetml/2006/main">
  <c r="N10" i="1" l="1"/>
  <c r="O10" i="1" s="1"/>
  <c r="P10" i="1" s="1"/>
  <c r="Q10" i="1" s="1"/>
  <c r="K10" i="1"/>
  <c r="L10" i="1" s="1"/>
  <c r="M10" i="1" s="1"/>
  <c r="N9" i="1"/>
  <c r="O9" i="1" s="1"/>
  <c r="P9" i="1" s="1"/>
  <c r="Q9" i="1" s="1"/>
  <c r="K9" i="1"/>
  <c r="L9" i="1" s="1"/>
  <c r="M9" i="1" s="1"/>
  <c r="K8" i="1" l="1"/>
  <c r="L8" i="1" s="1"/>
  <c r="M8" i="1" s="1"/>
  <c r="N8" i="1"/>
  <c r="O8" i="1" s="1"/>
  <c r="P8" i="1" s="1"/>
  <c r="Q8" i="1" s="1"/>
  <c r="I121" i="2" l="1"/>
</calcChain>
</file>

<file path=xl/sharedStrings.xml><?xml version="1.0" encoding="utf-8"?>
<sst xmlns="http://schemas.openxmlformats.org/spreadsheetml/2006/main" count="34" uniqueCount="33">
  <si>
    <t>Используемый метод определения НМЦК :</t>
  </si>
  <si>
    <t>№</t>
  </si>
  <si>
    <t>Наименование предмета контракта</t>
  </si>
  <si>
    <t>Ед. изм</t>
  </si>
  <si>
    <t>Кол-во</t>
  </si>
  <si>
    <t>Однородность совокупности значений выявленных цен, используемых в расчете Н(М)ЦК, ЦКЕП</t>
  </si>
  <si>
    <t>Н(М)ЦК, ЦКЕП, определяемая методом сопоставимых рыночных цен (анализа рынка)*</t>
  </si>
  <si>
    <t>Поставщик №5</t>
  </si>
  <si>
    <t>Применяемый коэффициент</t>
  </si>
  <si>
    <t xml:space="preserve">Средняя арифметическая цена за единицу     &lt;ц&gt; </t>
  </si>
  <si>
    <t>Среднее квадратичное отклонение</t>
  </si>
  <si>
    <r>
      <t xml:space="preserve">коэффициент вариации цен V (%)           </t>
    </r>
    <r>
      <rPr>
        <i/>
        <sz val="10"/>
        <color indexed="8"/>
        <rFont val="Times New Roman"/>
        <family val="1"/>
        <charset val="204"/>
      </rPr>
      <t xml:space="preserve">         (не должен превышать 33%)</t>
    </r>
    <r>
      <rPr>
        <i/>
        <sz val="10"/>
        <color rgb="FFFF0000"/>
        <rFont val="Times New Roman"/>
        <family val="1"/>
        <charset val="204"/>
      </rPr>
      <t>*</t>
    </r>
  </si>
  <si>
    <t>1.</t>
  </si>
  <si>
    <t>1.1.</t>
  </si>
  <si>
    <t>Коммерческие предложения  (руб./ед.изм.)</t>
  </si>
  <si>
    <t xml:space="preserve">Поставщик №4  </t>
  </si>
  <si>
    <t>Цена за единицу изм. (руб.)</t>
  </si>
  <si>
    <r>
      <rPr>
        <b/>
        <sz val="10"/>
        <color indexed="8"/>
        <rFont val="Times New Roman"/>
        <family val="1"/>
        <charset val="204"/>
      </rPr>
      <t>Расчет Н(М)ЦК по формуле</t>
    </r>
    <r>
      <rPr>
        <sz val="10"/>
        <color indexed="8"/>
        <rFont val="Times New Roman"/>
        <family val="1"/>
        <charset val="204"/>
      </rPr>
      <t xml:space="preserve">                                           v - количество (объем) закупаемого товара (работы, услуги);
n - количество значений, используемых в расчете;
i - номер источника ценовой информации;
     - цена единицы</t>
    </r>
  </si>
  <si>
    <t>Цена за единицу изм. с округлением (вниз) до сотых долей после запятой  (руб.)</t>
  </si>
  <si>
    <t>Н(М)ЦК, ЦКЕП контракта с учетом округления цены за единицу                ( руб.)</t>
  </si>
  <si>
    <t>Обоснование начальной (максимальной) цены договора</t>
  </si>
  <si>
    <t xml:space="preserve">метод сопоставимых рыночных цен (анализа рынка) </t>
  </si>
  <si>
    <t>метр</t>
  </si>
  <si>
    <t xml:space="preserve">Поставщик №1             Счет на оплату № 7407 от 05 июня 2024 г.
</t>
  </si>
  <si>
    <t>Поставщик №2             счет от 05.06.24</t>
  </si>
  <si>
    <t xml:space="preserve">Поставщик №3               КП 06.06.2024 г. </t>
  </si>
  <si>
    <t>1.2.</t>
  </si>
  <si>
    <t>1.3.</t>
  </si>
  <si>
    <t>Кабель АПвПуг-10 3х70/25</t>
  </si>
  <si>
    <t>Кабель АПвПуг-10 3х120/25</t>
  </si>
  <si>
    <t>Комплект муфта кабельная концевая 10кВ ЗПКВТп-10-70/120-Б КВТ с наконечником НБ</t>
  </si>
  <si>
    <t>шт.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</si>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</sst>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2"/>
      <name val="Cambria"/>
      <family val="1"/>
      <charset val="204"/>
      <scheme val="major"/>
    </font>
    <font>
      <sz val="12"/>
      <name val="Cambria"/>
      <family val="1"/>
      <charset val="204"/>
      <scheme val="major"/>
    </font>
    <font>
      <sz val="11"/>
      <name val="Cambria"/>
      <family val="1"/>
      <charset val="204"/>
      <scheme val="maj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3" fillId="0" borderId="0"/>
  </cellStyleXfs>
  <cellXfs count="46">
    <xf numFmtId="0" fontId="0" fillId="0" borderId="0" xfId="0"/>
    <xf numFmtId="0" fontId="1" fillId="0" borderId="0" xfId="0" applyFont="1"/>
    <xf numFmtId="0" fontId="4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2" fontId="0" fillId="0" borderId="0" xfId="0" applyNumberFormat="1"/>
    <xf numFmtId="0" fontId="8" fillId="0" borderId="0" xfId="0" applyFont="1"/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1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2" fontId="11" fillId="0" borderId="1" xfId="0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0" fontId="11" fillId="0" borderId="0" xfId="0" applyFont="1"/>
    <xf numFmtId="0" fontId="11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center" wrapText="1"/>
    </xf>
    <xf numFmtId="2" fontId="11" fillId="0" borderId="1" xfId="0" applyNumberFormat="1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center" vertical="center"/>
    </xf>
    <xf numFmtId="0" fontId="12" fillId="0" borderId="0" xfId="0" applyFont="1"/>
    <xf numFmtId="0" fontId="11" fillId="0" borderId="8" xfId="1" applyFont="1" applyBorder="1" applyAlignment="1">
      <alignment horizontal="left" vertical="center" wrapText="1" shrinkToFit="1"/>
    </xf>
    <xf numFmtId="1" fontId="11" fillId="0" borderId="8" xfId="1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2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left" vertical="center" wrapText="1" shrinkToFit="1"/>
    </xf>
    <xf numFmtId="1" fontId="11" fillId="0" borderId="1" xfId="1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top" wrapText="1"/>
    </xf>
    <xf numFmtId="0" fontId="11" fillId="0" borderId="0" xfId="1" applyFont="1" applyBorder="1" applyAlignment="1">
      <alignment horizontal="left" vertical="center" wrapText="1" shrinkToFit="1"/>
    </xf>
    <xf numFmtId="0" fontId="11" fillId="0" borderId="0" xfId="0" applyFont="1" applyBorder="1" applyAlignment="1">
      <alignment horizontal="center" vertical="center" wrapText="1"/>
    </xf>
    <xf numFmtId="1" fontId="11" fillId="0" borderId="0" xfId="1" applyNumberFormat="1" applyFont="1" applyBorder="1" applyAlignment="1">
      <alignment horizontal="center" vertical="center"/>
    </xf>
    <xf numFmtId="2" fontId="11" fillId="0" borderId="0" xfId="0" applyNumberFormat="1" applyFont="1" applyBorder="1" applyAlignment="1">
      <alignment horizontal="center" vertical="center" wrapText="1"/>
    </xf>
    <xf numFmtId="2" fontId="11" fillId="0" borderId="0" xfId="0" applyNumberFormat="1" applyFont="1" applyBorder="1" applyAlignment="1">
      <alignment horizontal="center" vertical="center"/>
    </xf>
    <xf numFmtId="4" fontId="11" fillId="0" borderId="0" xfId="0" applyNumberFormat="1" applyFont="1" applyBorder="1" applyAlignment="1">
      <alignment horizontal="center" vertical="center"/>
    </xf>
    <xf numFmtId="2" fontId="10" fillId="0" borderId="0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89108</xdr:colOff>
      <xdr:row>5</xdr:row>
      <xdr:rowOff>783167</xdr:rowOff>
    </xdr:from>
    <xdr:to>
      <xdr:col>12</xdr:col>
      <xdr:colOff>1195916</xdr:colOff>
      <xdr:row>5</xdr:row>
      <xdr:rowOff>1259417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413025" y="2381250"/>
          <a:ext cx="1106808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89365</xdr:colOff>
      <xdr:row>5</xdr:row>
      <xdr:rowOff>730249</xdr:rowOff>
    </xdr:from>
    <xdr:to>
      <xdr:col>11</xdr:col>
      <xdr:colOff>1405467</xdr:colOff>
      <xdr:row>5</xdr:row>
      <xdr:rowOff>1354666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03948" y="2328332"/>
          <a:ext cx="1316102" cy="6244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13</xdr:col>
      <xdr:colOff>137584</xdr:colOff>
      <xdr:row>5</xdr:row>
      <xdr:rowOff>1693334</xdr:rowOff>
    </xdr:from>
    <xdr:to>
      <xdr:col>13</xdr:col>
      <xdr:colOff>1312334</xdr:colOff>
      <xdr:row>5</xdr:row>
      <xdr:rowOff>2190750</xdr:rowOff>
    </xdr:to>
    <xdr:pic>
      <xdr:nvPicPr>
        <xdr:cNvPr id="4" name="Picture 5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625667" y="3672417"/>
          <a:ext cx="1174750" cy="4974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13</xdr:col>
      <xdr:colOff>372533</xdr:colOff>
      <xdr:row>5</xdr:row>
      <xdr:rowOff>1241425</xdr:rowOff>
    </xdr:from>
    <xdr:to>
      <xdr:col>13</xdr:col>
      <xdr:colOff>524933</xdr:colOff>
      <xdr:row>5</xdr:row>
      <xdr:rowOff>1470025</xdr:rowOff>
    </xdr:to>
    <xdr:pic>
      <xdr:nvPicPr>
        <xdr:cNvPr id="5" name="Picture 6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1029950" y="2638425"/>
          <a:ext cx="1524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3"/>
  <sheetViews>
    <sheetView tabSelected="1" topLeftCell="B1" zoomScaleNormal="100" workbookViewId="0">
      <selection activeCell="Q11" sqref="Q11"/>
    </sheetView>
  </sheetViews>
  <sheetFormatPr defaultRowHeight="15" outlineLevelCol="1" x14ac:dyDescent="0.25"/>
  <cols>
    <col min="1" max="1" width="7.140625" customWidth="1"/>
    <col min="2" max="2" width="56.5703125" customWidth="1"/>
    <col min="3" max="3" width="7.85546875" customWidth="1"/>
    <col min="4" max="4" width="12" customWidth="1" outlineLevel="1"/>
    <col min="5" max="5" width="15.28515625" customWidth="1" outlineLevel="1"/>
    <col min="6" max="6" width="15.140625" customWidth="1" outlineLevel="1"/>
    <col min="7" max="7" width="17" customWidth="1" outlineLevel="1"/>
    <col min="8" max="8" width="7.5703125" hidden="1" customWidth="1" outlineLevel="1"/>
    <col min="9" max="9" width="7.7109375" hidden="1" customWidth="1" outlineLevel="1"/>
    <col min="10" max="10" width="8.140625" hidden="1" customWidth="1" outlineLevel="1"/>
    <col min="11" max="11" width="15.85546875" customWidth="1" collapsed="1"/>
    <col min="12" max="12" width="21.28515625" customWidth="1"/>
    <col min="13" max="13" width="19" customWidth="1"/>
    <col min="14" max="14" width="25.140625" customWidth="1"/>
    <col min="15" max="15" width="16" customWidth="1"/>
    <col min="16" max="16" width="15.85546875" customWidth="1"/>
    <col min="17" max="17" width="25.140625" customWidth="1"/>
    <col min="18" max="18" width="16.85546875" customWidth="1"/>
    <col min="19" max="19" width="18.42578125" customWidth="1"/>
  </cols>
  <sheetData>
    <row r="1" spans="1:18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5"/>
      <c r="N1" s="25"/>
      <c r="O1" s="25"/>
      <c r="P1" s="25"/>
      <c r="Q1" s="25"/>
    </row>
    <row r="2" spans="1:18" ht="20.2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N2" s="11"/>
      <c r="O2" s="11"/>
    </row>
    <row r="3" spans="1:18" ht="18.75" x14ac:dyDescent="0.3">
      <c r="A3" s="1"/>
      <c r="B3" s="26" t="s">
        <v>20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8" ht="30" customHeight="1" x14ac:dyDescent="0.25">
      <c r="A4" s="24" t="s">
        <v>0</v>
      </c>
      <c r="B4" s="24"/>
      <c r="C4" s="24" t="s">
        <v>21</v>
      </c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</row>
    <row r="5" spans="1:18" ht="25.5" customHeight="1" x14ac:dyDescent="0.25">
      <c r="A5" s="31" t="s">
        <v>1</v>
      </c>
      <c r="B5" s="31" t="s">
        <v>2</v>
      </c>
      <c r="C5" s="31" t="s">
        <v>3</v>
      </c>
      <c r="D5" s="31" t="s">
        <v>4</v>
      </c>
      <c r="E5" s="31" t="s">
        <v>14</v>
      </c>
      <c r="F5" s="31"/>
      <c r="G5" s="31"/>
      <c r="H5" s="31"/>
      <c r="I5" s="31"/>
      <c r="J5" s="12"/>
      <c r="K5" s="28" t="s">
        <v>5</v>
      </c>
      <c r="L5" s="28"/>
      <c r="M5" s="28"/>
      <c r="N5" s="29" t="s">
        <v>6</v>
      </c>
      <c r="O5" s="29"/>
      <c r="P5" s="29"/>
      <c r="Q5" s="29"/>
    </row>
    <row r="6" spans="1:18" ht="171.75" customHeight="1" x14ac:dyDescent="0.25">
      <c r="A6" s="31"/>
      <c r="B6" s="31"/>
      <c r="C6" s="31"/>
      <c r="D6" s="31"/>
      <c r="E6" s="2" t="s">
        <v>23</v>
      </c>
      <c r="F6" s="2" t="s">
        <v>24</v>
      </c>
      <c r="G6" s="2" t="s">
        <v>25</v>
      </c>
      <c r="H6" s="2" t="s">
        <v>15</v>
      </c>
      <c r="I6" s="2" t="s">
        <v>7</v>
      </c>
      <c r="J6" s="2" t="s">
        <v>8</v>
      </c>
      <c r="K6" s="2" t="s">
        <v>9</v>
      </c>
      <c r="L6" s="2" t="s">
        <v>10</v>
      </c>
      <c r="M6" s="2" t="s">
        <v>11</v>
      </c>
      <c r="N6" s="3" t="s">
        <v>17</v>
      </c>
      <c r="O6" s="2" t="s">
        <v>16</v>
      </c>
      <c r="P6" s="2" t="s">
        <v>18</v>
      </c>
      <c r="Q6" s="2" t="s">
        <v>19</v>
      </c>
    </row>
    <row r="7" spans="1:18" s="5" customFormat="1" ht="21" customHeight="1" x14ac:dyDescent="0.25">
      <c r="A7" s="13" t="s">
        <v>12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14"/>
      <c r="O7" s="15"/>
      <c r="P7" s="15"/>
      <c r="Q7" s="15"/>
      <c r="R7" s="16"/>
    </row>
    <row r="8" spans="1:18" s="5" customFormat="1" ht="40.5" customHeight="1" x14ac:dyDescent="0.25">
      <c r="A8" s="17" t="s">
        <v>13</v>
      </c>
      <c r="B8" s="22" t="s">
        <v>28</v>
      </c>
      <c r="C8" s="18" t="s">
        <v>22</v>
      </c>
      <c r="D8" s="23">
        <v>150</v>
      </c>
      <c r="E8" s="14">
        <v>2492</v>
      </c>
      <c r="F8" s="14">
        <v>2150</v>
      </c>
      <c r="G8" s="14">
        <v>2109</v>
      </c>
      <c r="H8" s="14"/>
      <c r="I8" s="14"/>
      <c r="J8" s="14"/>
      <c r="K8" s="14">
        <f t="shared" ref="K8" si="0">ROUND(AVERAGE(E8:G8),2)</f>
        <v>2250.33</v>
      </c>
      <c r="L8" s="19">
        <f t="shared" ref="L8" si="1">SQRT((POWER(E8-K8,2)+POWER(F8-K8,2)+POWER(G8-K8,2))/2)</f>
        <v>210.29106816505544</v>
      </c>
      <c r="M8" s="20">
        <f t="shared" ref="M8" si="2">L8/K8*100</f>
        <v>9.3448991110217356</v>
      </c>
      <c r="N8" s="14">
        <f>(D8/3)*(SUM(E8:G8))</f>
        <v>337550</v>
      </c>
      <c r="O8" s="14">
        <f>N8/D8</f>
        <v>2250.3333333333335</v>
      </c>
      <c r="P8" s="14">
        <f>ROUNDDOWN(O8,2)</f>
        <v>2250.33</v>
      </c>
      <c r="Q8" s="14">
        <f>P8*D8</f>
        <v>337549.5</v>
      </c>
      <c r="R8" s="16"/>
    </row>
    <row r="9" spans="1:18" s="5" customFormat="1" ht="40.5" customHeight="1" x14ac:dyDescent="0.25">
      <c r="A9" s="17" t="s">
        <v>26</v>
      </c>
      <c r="B9" s="22" t="s">
        <v>29</v>
      </c>
      <c r="C9" s="18" t="s">
        <v>22</v>
      </c>
      <c r="D9" s="23">
        <v>500</v>
      </c>
      <c r="E9" s="14">
        <v>2560</v>
      </c>
      <c r="F9" s="14">
        <v>2385</v>
      </c>
      <c r="G9" s="14">
        <v>2350</v>
      </c>
      <c r="H9" s="14"/>
      <c r="I9" s="14"/>
      <c r="J9" s="14"/>
      <c r="K9" s="14">
        <f t="shared" ref="K9:K10" si="3">ROUND(AVERAGE(E9:G9),2)</f>
        <v>2431.67</v>
      </c>
      <c r="L9" s="19">
        <f t="shared" ref="L9:L10" si="4">SQRT((POWER(E9-K9,2)+POWER(F9-K9,2)+POWER(G9-K9,2))/2)</f>
        <v>112.50925895231912</v>
      </c>
      <c r="M9" s="20">
        <f t="shared" ref="M9:M10" si="5">L9/K9*100</f>
        <v>4.6268309002586339</v>
      </c>
      <c r="N9" s="14">
        <f>(D9/3)*(SUM(E9:G9))</f>
        <v>1215833.3333333333</v>
      </c>
      <c r="O9" s="14">
        <f>N9/D9</f>
        <v>2431.6666666666665</v>
      </c>
      <c r="P9" s="14">
        <f>ROUNDDOWN(O9,2)</f>
        <v>2431.66</v>
      </c>
      <c r="Q9" s="14">
        <f>P9*D9</f>
        <v>1215830</v>
      </c>
      <c r="R9" s="16"/>
    </row>
    <row r="10" spans="1:18" s="5" customFormat="1" ht="40.5" customHeight="1" x14ac:dyDescent="0.25">
      <c r="A10" s="17" t="s">
        <v>27</v>
      </c>
      <c r="B10" s="36" t="s">
        <v>30</v>
      </c>
      <c r="C10" s="18" t="s">
        <v>31</v>
      </c>
      <c r="D10" s="37">
        <v>4</v>
      </c>
      <c r="E10" s="14">
        <v>12450</v>
      </c>
      <c r="F10" s="14">
        <v>10450</v>
      </c>
      <c r="G10" s="14">
        <v>9992</v>
      </c>
      <c r="H10" s="14"/>
      <c r="I10" s="14"/>
      <c r="J10" s="14"/>
      <c r="K10" s="14">
        <f t="shared" si="3"/>
        <v>10964</v>
      </c>
      <c r="L10" s="19">
        <f t="shared" si="4"/>
        <v>1307.1296798711289</v>
      </c>
      <c r="M10" s="20">
        <f t="shared" si="5"/>
        <v>11.922014592038753</v>
      </c>
      <c r="N10" s="14">
        <f>(D10/3)*(SUM(E10:G10))</f>
        <v>43856</v>
      </c>
      <c r="O10" s="14">
        <f>N10/D10</f>
        <v>10964</v>
      </c>
      <c r="P10" s="14">
        <f>ROUNDDOWN(O10,2)</f>
        <v>10964</v>
      </c>
      <c r="Q10" s="14">
        <f>P10*D10</f>
        <v>43856</v>
      </c>
      <c r="R10" s="16"/>
    </row>
    <row r="11" spans="1:18" s="5" customFormat="1" ht="40.5" customHeight="1" x14ac:dyDescent="0.25">
      <c r="A11" s="38"/>
      <c r="B11" s="39"/>
      <c r="C11" s="40"/>
      <c r="D11" s="41"/>
      <c r="E11" s="42"/>
      <c r="F11" s="42"/>
      <c r="G11" s="42"/>
      <c r="H11" s="42"/>
      <c r="I11" s="42"/>
      <c r="J11" s="42"/>
      <c r="K11" s="42"/>
      <c r="L11" s="43"/>
      <c r="M11" s="44"/>
      <c r="N11" s="42"/>
      <c r="O11" s="42"/>
      <c r="P11" s="42" t="s">
        <v>32</v>
      </c>
      <c r="Q11" s="45">
        <v>1597235.5</v>
      </c>
      <c r="R11" s="16"/>
    </row>
    <row r="12" spans="1:18" ht="58.5" customHeight="1" x14ac:dyDescent="0.25">
      <c r="A12" s="21"/>
      <c r="B12" s="21"/>
      <c r="C12" s="21"/>
      <c r="D12" s="21"/>
    </row>
    <row r="13" spans="1:18" ht="18.75" x14ac:dyDescent="0.3"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</sheetData>
  <mergeCells count="13">
    <mergeCell ref="C4:Q4"/>
    <mergeCell ref="M1:Q1"/>
    <mergeCell ref="B3:N3"/>
    <mergeCell ref="A4:B4"/>
    <mergeCell ref="B13:N13"/>
    <mergeCell ref="K5:M5"/>
    <mergeCell ref="N5:Q5"/>
    <mergeCell ref="B7:M7"/>
    <mergeCell ref="A5:A6"/>
    <mergeCell ref="B5:B6"/>
    <mergeCell ref="C5:C6"/>
    <mergeCell ref="D5:D6"/>
    <mergeCell ref="E5:I5"/>
  </mergeCells>
  <pageMargins left="0.59055118110236227" right="0.19685039370078741" top="0.39370078740157483" bottom="0.39370078740157483" header="0.31496062992125984" footer="0.31496062992125984"/>
  <pageSetup paperSize="9" scale="4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:J121"/>
  <sheetViews>
    <sheetView workbookViewId="0">
      <selection activeCell="I121" sqref="I121"/>
    </sheetView>
  </sheetViews>
  <sheetFormatPr defaultRowHeight="15" x14ac:dyDescent="0.25"/>
  <cols>
    <col min="9" max="9" width="11.5703125" bestFit="1" customWidth="1"/>
  </cols>
  <sheetData>
    <row r="1" spans="9:10" ht="15.75" thickBot="1" x14ac:dyDescent="0.3">
      <c r="I1" s="6">
        <v>4242.6000000000004</v>
      </c>
      <c r="J1" s="7"/>
    </row>
    <row r="2" spans="9:10" ht="15.75" thickBot="1" x14ac:dyDescent="0.3">
      <c r="I2" s="8">
        <v>32134.2</v>
      </c>
      <c r="J2" s="7"/>
    </row>
    <row r="3" spans="9:10" ht="15.75" thickBot="1" x14ac:dyDescent="0.3">
      <c r="I3" s="8">
        <v>141613.68</v>
      </c>
      <c r="J3" s="7"/>
    </row>
    <row r="4" spans="9:10" ht="15.75" thickBot="1" x14ac:dyDescent="0.3">
      <c r="I4" s="8">
        <v>49383.3</v>
      </c>
      <c r="J4" s="7"/>
    </row>
    <row r="5" spans="9:10" ht="15.75" thickBot="1" x14ac:dyDescent="0.3">
      <c r="I5" s="8">
        <v>85586.6</v>
      </c>
      <c r="J5" s="7"/>
    </row>
    <row r="6" spans="9:10" ht="15.75" thickBot="1" x14ac:dyDescent="0.3">
      <c r="I6" s="8">
        <v>1801.8</v>
      </c>
      <c r="J6" s="7"/>
    </row>
    <row r="7" spans="9:10" ht="38.25" customHeight="1" thickBot="1" x14ac:dyDescent="0.3">
      <c r="I7" s="34"/>
      <c r="J7" s="35"/>
    </row>
    <row r="8" spans="9:10" ht="15.75" thickBot="1" x14ac:dyDescent="0.3">
      <c r="I8" s="6">
        <v>79001.8</v>
      </c>
      <c r="J8" s="7"/>
    </row>
    <row r="9" spans="9:10" ht="15.75" thickBot="1" x14ac:dyDescent="0.3">
      <c r="I9" s="8">
        <v>6288.7</v>
      </c>
      <c r="J9" s="7"/>
    </row>
    <row r="10" spans="9:10" ht="51" customHeight="1" thickBot="1" x14ac:dyDescent="0.3">
      <c r="I10" s="34"/>
      <c r="J10" s="35"/>
    </row>
    <row r="11" spans="9:10" ht="15.75" thickBot="1" x14ac:dyDescent="0.3">
      <c r="I11" s="6">
        <v>20900.099999999999</v>
      </c>
      <c r="J11" s="7"/>
    </row>
    <row r="12" spans="9:10" ht="15.75" thickBot="1" x14ac:dyDescent="0.3">
      <c r="I12" s="8">
        <v>18567.5</v>
      </c>
      <c r="J12" s="7"/>
    </row>
    <row r="13" spans="9:10" ht="15.75" thickBot="1" x14ac:dyDescent="0.3">
      <c r="I13" s="8">
        <v>34856</v>
      </c>
      <c r="J13" s="7"/>
    </row>
    <row r="14" spans="9:10" ht="15.75" thickBot="1" x14ac:dyDescent="0.3">
      <c r="I14" s="8">
        <v>3187.8</v>
      </c>
      <c r="J14" s="7"/>
    </row>
    <row r="15" spans="9:10" ht="15.75" thickBot="1" x14ac:dyDescent="0.3">
      <c r="I15" s="8">
        <v>22753.35</v>
      </c>
      <c r="J15" s="7"/>
    </row>
    <row r="16" spans="9:10" ht="15.75" thickBot="1" x14ac:dyDescent="0.3">
      <c r="I16" s="8">
        <v>10925.5</v>
      </c>
      <c r="J16" s="7"/>
    </row>
    <row r="17" spans="9:10" ht="15.75" thickBot="1" x14ac:dyDescent="0.3">
      <c r="I17" s="8">
        <v>6193.8</v>
      </c>
      <c r="J17" s="7"/>
    </row>
    <row r="18" spans="9:10" ht="15.75" thickBot="1" x14ac:dyDescent="0.3">
      <c r="I18" s="8">
        <v>2070</v>
      </c>
      <c r="J18" s="7"/>
    </row>
    <row r="19" spans="9:10" ht="15.75" thickBot="1" x14ac:dyDescent="0.3">
      <c r="I19" s="8">
        <v>3519.6</v>
      </c>
      <c r="J19" s="7"/>
    </row>
    <row r="20" spans="9:10" ht="15.75" thickBot="1" x14ac:dyDescent="0.3">
      <c r="I20" s="8">
        <v>776</v>
      </c>
      <c r="J20" s="7"/>
    </row>
    <row r="21" spans="9:10" ht="15.75" thickBot="1" x14ac:dyDescent="0.3">
      <c r="I21" s="9">
        <v>504.2</v>
      </c>
      <c r="J21" s="7"/>
    </row>
    <row r="22" spans="9:10" ht="15.75" thickBot="1" x14ac:dyDescent="0.3">
      <c r="I22" s="8">
        <v>78475</v>
      </c>
      <c r="J22" s="10"/>
    </row>
    <row r="23" spans="9:10" ht="38.25" customHeight="1" thickBot="1" x14ac:dyDescent="0.3">
      <c r="I23" s="32"/>
      <c r="J23" s="33"/>
    </row>
    <row r="24" spans="9:10" ht="15.75" thickBot="1" x14ac:dyDescent="0.3">
      <c r="I24" s="8">
        <v>2325857.5</v>
      </c>
      <c r="J24" s="7"/>
    </row>
    <row r="25" spans="9:10" ht="15.75" thickBot="1" x14ac:dyDescent="0.3">
      <c r="I25" s="8">
        <v>1120240</v>
      </c>
      <c r="J25" s="7"/>
    </row>
    <row r="26" spans="9:10" ht="15.75" thickBot="1" x14ac:dyDescent="0.3">
      <c r="I26" s="8">
        <v>1155190.5</v>
      </c>
      <c r="J26" s="7"/>
    </row>
    <row r="27" spans="9:10" ht="15.75" thickBot="1" x14ac:dyDescent="0.3">
      <c r="I27" s="8">
        <v>74171.25</v>
      </c>
      <c r="J27" s="7"/>
    </row>
    <row r="28" spans="9:10" ht="51" customHeight="1" thickBot="1" x14ac:dyDescent="0.3">
      <c r="I28" s="34"/>
      <c r="J28" s="35"/>
    </row>
    <row r="29" spans="9:10" ht="15.75" thickBot="1" x14ac:dyDescent="0.3">
      <c r="I29" s="6">
        <v>62761.5</v>
      </c>
      <c r="J29" s="7"/>
    </row>
    <row r="30" spans="9:10" ht="15.75" thickBot="1" x14ac:dyDescent="0.3">
      <c r="I30" s="8">
        <v>5610.5</v>
      </c>
      <c r="J30" s="7"/>
    </row>
    <row r="31" spans="9:10" ht="15.75" thickBot="1" x14ac:dyDescent="0.3">
      <c r="I31" s="8">
        <v>197134</v>
      </c>
      <c r="J31" s="7"/>
    </row>
    <row r="32" spans="9:10" ht="15.75" thickBot="1" x14ac:dyDescent="0.3">
      <c r="I32" s="8">
        <v>131085.5</v>
      </c>
      <c r="J32" s="7"/>
    </row>
    <row r="33" spans="9:10" ht="15.75" thickBot="1" x14ac:dyDescent="0.3">
      <c r="I33" s="8">
        <v>134550</v>
      </c>
      <c r="J33" s="7"/>
    </row>
    <row r="34" spans="9:10" ht="15.75" thickBot="1" x14ac:dyDescent="0.3">
      <c r="I34" s="8">
        <v>246600</v>
      </c>
      <c r="J34" s="7"/>
    </row>
    <row r="35" spans="9:10" ht="15.75" thickBot="1" x14ac:dyDescent="0.3">
      <c r="I35" s="8">
        <v>17089.5</v>
      </c>
      <c r="J35" s="7"/>
    </row>
    <row r="36" spans="9:10" ht="15.75" thickBot="1" x14ac:dyDescent="0.3">
      <c r="I36" s="8">
        <v>56965</v>
      </c>
      <c r="J36" s="7"/>
    </row>
    <row r="37" spans="9:10" ht="15.75" thickBot="1" x14ac:dyDescent="0.3">
      <c r="I37" s="8">
        <v>233340.5</v>
      </c>
      <c r="J37" s="7"/>
    </row>
    <row r="38" spans="9:10" ht="15.75" thickBot="1" x14ac:dyDescent="0.3">
      <c r="I38" s="8">
        <v>5223</v>
      </c>
      <c r="J38" s="7"/>
    </row>
    <row r="39" spans="9:10" ht="15.75" thickBot="1" x14ac:dyDescent="0.3">
      <c r="I39" s="8">
        <v>17410</v>
      </c>
      <c r="J39" s="7"/>
    </row>
    <row r="40" spans="9:10" ht="15.75" thickBot="1" x14ac:dyDescent="0.3">
      <c r="I40" s="8">
        <v>35133.199999999997</v>
      </c>
      <c r="J40" s="7"/>
    </row>
    <row r="41" spans="9:10" ht="15.75" thickBot="1" x14ac:dyDescent="0.3">
      <c r="I41" s="8">
        <v>16107</v>
      </c>
      <c r="J41" s="7"/>
    </row>
    <row r="42" spans="9:10" ht="15.75" thickBot="1" x14ac:dyDescent="0.3">
      <c r="I42" s="8">
        <v>4077</v>
      </c>
      <c r="J42" s="7"/>
    </row>
    <row r="43" spans="9:10" ht="15.75" thickBot="1" x14ac:dyDescent="0.3">
      <c r="I43" s="8">
        <v>83806</v>
      </c>
      <c r="J43" s="7"/>
    </row>
    <row r="44" spans="9:10" ht="15.75" thickBot="1" x14ac:dyDescent="0.3">
      <c r="I44" s="8">
        <v>4774.8</v>
      </c>
      <c r="J44" s="7"/>
    </row>
    <row r="45" spans="9:10" ht="15.75" thickBot="1" x14ac:dyDescent="0.3">
      <c r="I45" s="8">
        <v>4774.8</v>
      </c>
      <c r="J45" s="7"/>
    </row>
    <row r="46" spans="9:10" ht="15.75" thickBot="1" x14ac:dyDescent="0.3">
      <c r="I46" s="8">
        <v>2037.3</v>
      </c>
      <c r="J46" s="7"/>
    </row>
    <row r="47" spans="9:10" ht="15.75" thickBot="1" x14ac:dyDescent="0.3">
      <c r="I47" s="8">
        <v>95319</v>
      </c>
      <c r="J47" s="7"/>
    </row>
    <row r="48" spans="9:10" ht="15.75" thickBot="1" x14ac:dyDescent="0.3">
      <c r="I48" s="8">
        <v>40647.1</v>
      </c>
      <c r="J48" s="7"/>
    </row>
    <row r="49" spans="9:10" ht="15.75" thickBot="1" x14ac:dyDescent="0.3">
      <c r="I49" s="8">
        <v>3730</v>
      </c>
      <c r="J49" s="7"/>
    </row>
    <row r="50" spans="9:10" ht="15.75" thickBot="1" x14ac:dyDescent="0.3">
      <c r="I50" s="8">
        <v>12325</v>
      </c>
      <c r="J50" s="7"/>
    </row>
    <row r="51" spans="9:10" ht="15.75" thickBot="1" x14ac:dyDescent="0.3">
      <c r="I51" s="8">
        <v>104300</v>
      </c>
      <c r="J51" s="7"/>
    </row>
    <row r="52" spans="9:10" ht="15.75" thickBot="1" x14ac:dyDescent="0.3">
      <c r="I52" s="8">
        <v>17196</v>
      </c>
      <c r="J52" s="7"/>
    </row>
    <row r="53" spans="9:10" ht="15.75" thickBot="1" x14ac:dyDescent="0.3">
      <c r="I53" s="8">
        <v>1847</v>
      </c>
      <c r="J53" s="7"/>
    </row>
    <row r="54" spans="9:10" ht="15.75" thickBot="1" x14ac:dyDescent="0.3">
      <c r="I54" s="8">
        <v>3587.5</v>
      </c>
      <c r="J54" s="7"/>
    </row>
    <row r="55" spans="9:10" ht="15.75" thickBot="1" x14ac:dyDescent="0.3">
      <c r="I55" s="8">
        <v>8509.5</v>
      </c>
      <c r="J55" s="7"/>
    </row>
    <row r="56" spans="9:10" ht="38.25" customHeight="1" thickBot="1" x14ac:dyDescent="0.3">
      <c r="I56" s="34"/>
      <c r="J56" s="35"/>
    </row>
    <row r="57" spans="9:10" ht="15.75" thickBot="1" x14ac:dyDescent="0.3">
      <c r="I57" s="6">
        <v>17606.66</v>
      </c>
      <c r="J57" s="7"/>
    </row>
    <row r="58" spans="9:10" ht="15.75" thickBot="1" x14ac:dyDescent="0.3">
      <c r="I58" s="8">
        <v>154076.60999999999</v>
      </c>
      <c r="J58" s="7"/>
    </row>
    <row r="59" spans="9:10" ht="15.75" thickBot="1" x14ac:dyDescent="0.3">
      <c r="I59" s="9">
        <v>41740</v>
      </c>
      <c r="J59" s="7"/>
    </row>
    <row r="60" spans="9:10" ht="15.75" thickBot="1" x14ac:dyDescent="0.3">
      <c r="I60" s="9">
        <v>30366.67</v>
      </c>
      <c r="J60" s="7"/>
    </row>
    <row r="61" spans="9:10" ht="15.75" thickBot="1" x14ac:dyDescent="0.3">
      <c r="I61" s="9">
        <v>10400.01</v>
      </c>
      <c r="J61" s="7"/>
    </row>
    <row r="62" spans="9:10" ht="15.75" thickBot="1" x14ac:dyDescent="0.3">
      <c r="I62" s="9">
        <v>82646.740000000005</v>
      </c>
      <c r="J62" s="7"/>
    </row>
    <row r="63" spans="9:10" ht="15.75" thickBot="1" x14ac:dyDescent="0.3">
      <c r="I63" s="8">
        <v>22483.35</v>
      </c>
      <c r="J63" s="7"/>
    </row>
    <row r="64" spans="9:10" ht="15.75" thickBot="1" x14ac:dyDescent="0.3">
      <c r="I64" s="8">
        <v>18090</v>
      </c>
      <c r="J64" s="7"/>
    </row>
    <row r="65" spans="9:10" ht="15.75" thickBot="1" x14ac:dyDescent="0.3">
      <c r="I65" s="8">
        <v>37361.31</v>
      </c>
      <c r="J65" s="7"/>
    </row>
    <row r="66" spans="9:10" ht="15.75" thickBot="1" x14ac:dyDescent="0.3">
      <c r="I66" s="8">
        <v>97711.92</v>
      </c>
      <c r="J66" s="7"/>
    </row>
    <row r="67" spans="9:10" ht="15.75" thickBot="1" x14ac:dyDescent="0.3">
      <c r="I67" s="8">
        <v>42166.7</v>
      </c>
      <c r="J67" s="7"/>
    </row>
    <row r="68" spans="9:10" ht="15.75" thickBot="1" x14ac:dyDescent="0.3">
      <c r="I68" s="8">
        <v>201279.84</v>
      </c>
      <c r="J68" s="7"/>
    </row>
    <row r="69" spans="9:10" ht="15.75" thickBot="1" x14ac:dyDescent="0.3">
      <c r="I69" s="8">
        <v>92290</v>
      </c>
      <c r="J69" s="7"/>
    </row>
    <row r="70" spans="9:10" ht="15.75" thickBot="1" x14ac:dyDescent="0.3">
      <c r="I70" s="8">
        <v>122621.57</v>
      </c>
      <c r="J70" s="7"/>
    </row>
    <row r="71" spans="9:10" ht="25.5" customHeight="1" thickBot="1" x14ac:dyDescent="0.3">
      <c r="I71" s="34"/>
      <c r="J71" s="35"/>
    </row>
    <row r="72" spans="9:10" ht="15.75" thickBot="1" x14ac:dyDescent="0.3">
      <c r="I72" s="6">
        <v>5766</v>
      </c>
      <c r="J72" s="7"/>
    </row>
    <row r="73" spans="9:10" ht="15.75" thickBot="1" x14ac:dyDescent="0.3">
      <c r="I73" s="8">
        <v>23840</v>
      </c>
      <c r="J73" s="7"/>
    </row>
    <row r="74" spans="9:10" ht="15.75" thickBot="1" x14ac:dyDescent="0.3">
      <c r="I74" s="8">
        <v>30770.799999999999</v>
      </c>
      <c r="J74" s="7"/>
    </row>
    <row r="75" spans="9:10" ht="15.75" thickBot="1" x14ac:dyDescent="0.3">
      <c r="I75" s="8">
        <v>51096.5</v>
      </c>
      <c r="J75" s="7"/>
    </row>
    <row r="76" spans="9:10" ht="15.75" thickBot="1" x14ac:dyDescent="0.3">
      <c r="I76" s="8">
        <v>16172.95</v>
      </c>
      <c r="J76" s="7"/>
    </row>
    <row r="77" spans="9:10" ht="15.75" thickBot="1" x14ac:dyDescent="0.3">
      <c r="I77" s="8">
        <v>18994.04</v>
      </c>
      <c r="J77" s="7"/>
    </row>
    <row r="78" spans="9:10" ht="15.75" thickBot="1" x14ac:dyDescent="0.3">
      <c r="I78" s="8">
        <v>48169.68</v>
      </c>
      <c r="J78" s="10"/>
    </row>
    <row r="79" spans="9:10" ht="25.5" customHeight="1" thickBot="1" x14ac:dyDescent="0.3">
      <c r="I79" s="32"/>
      <c r="J79" s="33"/>
    </row>
    <row r="80" spans="9:10" ht="15.75" thickBot="1" x14ac:dyDescent="0.3">
      <c r="I80" s="8">
        <v>28756.5</v>
      </c>
      <c r="J80" s="7"/>
    </row>
    <row r="81" spans="9:10" ht="15.75" thickBot="1" x14ac:dyDescent="0.3">
      <c r="I81" s="8">
        <v>69067.600000000006</v>
      </c>
      <c r="J81" s="7"/>
    </row>
    <row r="82" spans="9:10" ht="15.75" thickBot="1" x14ac:dyDescent="0.3">
      <c r="I82" s="8">
        <v>137778</v>
      </c>
      <c r="J82" s="7"/>
    </row>
    <row r="83" spans="9:10" ht="15.75" thickBot="1" x14ac:dyDescent="0.3">
      <c r="I83" s="8">
        <v>87260</v>
      </c>
      <c r="J83" s="7"/>
    </row>
    <row r="84" spans="9:10" ht="15.75" thickBot="1" x14ac:dyDescent="0.3">
      <c r="I84" s="8">
        <v>96433.5</v>
      </c>
      <c r="J84" s="7"/>
    </row>
    <row r="85" spans="9:10" ht="15.75" thickBot="1" x14ac:dyDescent="0.3">
      <c r="I85" s="8">
        <v>109106.5</v>
      </c>
      <c r="J85" s="10"/>
    </row>
    <row r="86" spans="9:10" ht="25.5" customHeight="1" thickBot="1" x14ac:dyDescent="0.3">
      <c r="I86" s="32"/>
      <c r="J86" s="33"/>
    </row>
    <row r="87" spans="9:10" ht="15.75" thickBot="1" x14ac:dyDescent="0.3">
      <c r="I87" s="8">
        <v>10844.24</v>
      </c>
      <c r="J87" s="7"/>
    </row>
    <row r="88" spans="9:10" ht="15.75" thickBot="1" x14ac:dyDescent="0.3">
      <c r="I88" s="8">
        <v>16966.29</v>
      </c>
      <c r="J88" s="7"/>
    </row>
    <row r="89" spans="9:10" ht="15.75" thickBot="1" x14ac:dyDescent="0.3">
      <c r="I89" s="8">
        <v>1591.67</v>
      </c>
      <c r="J89" s="7"/>
    </row>
    <row r="90" spans="9:10" ht="15.75" thickBot="1" x14ac:dyDescent="0.3">
      <c r="I90" s="8">
        <v>2505.6</v>
      </c>
      <c r="J90" s="7"/>
    </row>
    <row r="91" spans="9:10" ht="15.75" thickBot="1" x14ac:dyDescent="0.3">
      <c r="I91" s="8">
        <v>40154.269999999997</v>
      </c>
      <c r="J91" s="7"/>
    </row>
    <row r="92" spans="9:10" ht="15.75" thickBot="1" x14ac:dyDescent="0.3">
      <c r="I92" s="8">
        <v>34857.199999999997</v>
      </c>
      <c r="J92" s="10"/>
    </row>
    <row r="93" spans="9:10" ht="25.5" customHeight="1" thickBot="1" x14ac:dyDescent="0.3">
      <c r="I93" s="32"/>
      <c r="J93" s="33"/>
    </row>
    <row r="94" spans="9:10" ht="15.75" thickBot="1" x14ac:dyDescent="0.3">
      <c r="I94" s="8">
        <v>26922.240000000002</v>
      </c>
      <c r="J94" s="7"/>
    </row>
    <row r="95" spans="9:10" ht="15.75" thickBot="1" x14ac:dyDescent="0.3">
      <c r="I95" s="9">
        <v>55017.120000000003</v>
      </c>
      <c r="J95" s="7"/>
    </row>
    <row r="96" spans="9:10" ht="15.75" thickBot="1" x14ac:dyDescent="0.3">
      <c r="I96" s="8">
        <v>25171.02</v>
      </c>
      <c r="J96" s="7"/>
    </row>
    <row r="97" spans="9:10" ht="15.75" thickBot="1" x14ac:dyDescent="0.3">
      <c r="I97" s="8">
        <v>27118.02</v>
      </c>
      <c r="J97" s="7"/>
    </row>
    <row r="98" spans="9:10" ht="15.75" thickBot="1" x14ac:dyDescent="0.3">
      <c r="I98" s="8">
        <v>184691.79</v>
      </c>
      <c r="J98" s="7"/>
    </row>
    <row r="99" spans="9:10" ht="15.75" thickBot="1" x14ac:dyDescent="0.3">
      <c r="I99" s="8">
        <v>206175.46</v>
      </c>
      <c r="J99" s="7"/>
    </row>
    <row r="100" spans="9:10" ht="25.5" customHeight="1" thickBot="1" x14ac:dyDescent="0.3">
      <c r="I100" s="34"/>
      <c r="J100" s="35"/>
    </row>
    <row r="101" spans="9:10" ht="15.75" thickBot="1" x14ac:dyDescent="0.3">
      <c r="I101" s="6">
        <v>624.6</v>
      </c>
      <c r="J101" s="7"/>
    </row>
    <row r="102" spans="9:10" ht="15.75" thickBot="1" x14ac:dyDescent="0.3">
      <c r="I102" s="8">
        <v>13324.8</v>
      </c>
      <c r="J102" s="7"/>
    </row>
    <row r="103" spans="9:10" ht="15.75" thickBot="1" x14ac:dyDescent="0.3">
      <c r="I103" s="8">
        <v>30941.88</v>
      </c>
      <c r="J103" s="7"/>
    </row>
    <row r="104" spans="9:10" ht="15.75" thickBot="1" x14ac:dyDescent="0.3">
      <c r="I104" s="8">
        <v>5660.1</v>
      </c>
      <c r="J104" s="7"/>
    </row>
    <row r="105" spans="9:10" ht="15.75" thickBot="1" x14ac:dyDescent="0.3">
      <c r="I105" s="8">
        <v>7546.8</v>
      </c>
      <c r="J105" s="7"/>
    </row>
    <row r="106" spans="9:10" ht="15.75" thickBot="1" x14ac:dyDescent="0.3">
      <c r="I106" s="8">
        <v>13584.24</v>
      </c>
      <c r="J106" s="7"/>
    </row>
    <row r="107" spans="9:10" ht="15.75" thickBot="1" x14ac:dyDescent="0.3">
      <c r="I107" s="8">
        <v>118800</v>
      </c>
      <c r="J107" s="7"/>
    </row>
    <row r="108" spans="9:10" ht="15.75" thickBot="1" x14ac:dyDescent="0.3">
      <c r="I108" s="8">
        <v>14600</v>
      </c>
      <c r="J108" s="7"/>
    </row>
    <row r="109" spans="9:10" ht="15.75" thickBot="1" x14ac:dyDescent="0.3">
      <c r="I109" s="8">
        <v>18250</v>
      </c>
      <c r="J109" s="7"/>
    </row>
    <row r="110" spans="9:10" ht="15.75" thickBot="1" x14ac:dyDescent="0.3">
      <c r="I110" s="8">
        <v>22995</v>
      </c>
      <c r="J110" s="7"/>
    </row>
    <row r="111" spans="9:10" ht="15.75" thickBot="1" x14ac:dyDescent="0.3">
      <c r="I111" s="8">
        <v>54270</v>
      </c>
      <c r="J111" s="7"/>
    </row>
    <row r="112" spans="9:10" ht="15.75" thickBot="1" x14ac:dyDescent="0.3">
      <c r="I112" s="8">
        <v>47876.49</v>
      </c>
      <c r="J112" s="7"/>
    </row>
    <row r="113" spans="9:10" ht="15.75" thickBot="1" x14ac:dyDescent="0.3">
      <c r="I113" s="8">
        <v>58716.45</v>
      </c>
      <c r="J113" s="7"/>
    </row>
    <row r="114" spans="9:10" ht="15.75" thickBot="1" x14ac:dyDescent="0.3">
      <c r="I114" s="8">
        <v>114722.91</v>
      </c>
      <c r="J114" s="7"/>
    </row>
    <row r="115" spans="9:10" ht="15.75" thickBot="1" x14ac:dyDescent="0.3">
      <c r="I115" s="8">
        <v>78589.710000000006</v>
      </c>
      <c r="J115" s="7"/>
    </row>
    <row r="116" spans="9:10" ht="15.75" thickBot="1" x14ac:dyDescent="0.3">
      <c r="I116" s="8">
        <v>136402.82999999999</v>
      </c>
      <c r="J116" s="7"/>
    </row>
    <row r="117" spans="9:10" ht="15.75" thickBot="1" x14ac:dyDescent="0.3">
      <c r="I117" s="8">
        <v>18900</v>
      </c>
      <c r="J117" s="7"/>
    </row>
    <row r="118" spans="9:10" ht="15.75" thickBot="1" x14ac:dyDescent="0.3">
      <c r="I118" s="8">
        <v>4200</v>
      </c>
      <c r="J118" s="7"/>
    </row>
    <row r="119" spans="9:10" ht="15.75" thickBot="1" x14ac:dyDescent="0.3">
      <c r="I119" s="8">
        <v>4200</v>
      </c>
      <c r="J119" s="7"/>
    </row>
    <row r="120" spans="9:10" ht="15.75" thickBot="1" x14ac:dyDescent="0.3">
      <c r="I120" s="8">
        <v>6300</v>
      </c>
      <c r="J120" s="7"/>
    </row>
    <row r="121" spans="9:10" x14ac:dyDescent="0.25">
      <c r="I121" s="4">
        <f>SUM(I1:I120)</f>
        <v>9920755.6599999964</v>
      </c>
    </row>
  </sheetData>
  <mergeCells count="10">
    <mergeCell ref="I79:J79"/>
    <mergeCell ref="I86:J86"/>
    <mergeCell ref="I93:J93"/>
    <mergeCell ref="I100:J100"/>
    <mergeCell ref="I7:J7"/>
    <mergeCell ref="I10:J10"/>
    <mergeCell ref="I23:J23"/>
    <mergeCell ref="I28:J28"/>
    <mergeCell ref="I56:J56"/>
    <mergeCell ref="I71:J71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Дудинская Л.П.</dc:creator>
  <cp:lastModifiedBy>Пользователь</cp:lastModifiedBy>
  <cp:lastPrinted>2019-04-15T06:00:09Z</cp:lastPrinted>
  <dcterms:created xsi:type="dcterms:W3CDTF">2017-01-11T16:30:22Z</dcterms:created>
  <dcterms:modified xsi:type="dcterms:W3CDTF">2025-06-18T05:50:00Z</dcterms:modified>
</cp:coreProperties>
</file>